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50" yWindow="240" windowWidth="19320" windowHeight="9540"/>
  </bookViews>
  <sheets>
    <sheet name="Закон" sheetId="2" r:id="rId1"/>
  </sheets>
  <definedNames>
    <definedName name="_xlnm.Print_Titles" localSheetId="0">Закон!$9:$9</definedName>
    <definedName name="_xlnm.Print_Area" localSheetId="0">Закон!$A$1:$E$230</definedName>
  </definedNames>
  <calcPr calcId="145621"/>
</workbook>
</file>

<file path=xl/calcChain.xml><?xml version="1.0" encoding="utf-8"?>
<calcChain xmlns="http://schemas.openxmlformats.org/spreadsheetml/2006/main">
  <c r="D11" i="2" l="1"/>
  <c r="D189" i="2"/>
  <c r="E225" i="2"/>
  <c r="E224" i="2"/>
  <c r="E223" i="2"/>
  <c r="E222" i="2"/>
  <c r="E221" i="2"/>
  <c r="C220" i="2"/>
  <c r="E218" i="2"/>
  <c r="E217" i="2"/>
  <c r="E216" i="2"/>
  <c r="E215" i="2"/>
  <c r="E214" i="2"/>
  <c r="E213" i="2"/>
  <c r="E212" i="2"/>
  <c r="E211" i="2"/>
  <c r="E209" i="2"/>
  <c r="E208" i="2"/>
  <c r="E207" i="2"/>
  <c r="E206" i="2"/>
  <c r="E204" i="2"/>
  <c r="E203" i="2"/>
  <c r="E202" i="2"/>
  <c r="E201" i="2"/>
  <c r="E197" i="2"/>
  <c r="E196" i="2"/>
  <c r="E195" i="2"/>
  <c r="E194" i="2"/>
  <c r="E193" i="2"/>
  <c r="E191" i="2"/>
  <c r="E192" i="2"/>
  <c r="C189" i="2"/>
  <c r="C190" i="2"/>
  <c r="D190" i="2"/>
  <c r="E190" i="2" s="1"/>
  <c r="C182" i="2"/>
  <c r="E184" i="2"/>
  <c r="E185" i="2"/>
  <c r="E186" i="2"/>
  <c r="E187" i="2"/>
  <c r="E181" i="2"/>
  <c r="E172" i="2"/>
  <c r="E173" i="2"/>
  <c r="E174" i="2"/>
  <c r="E175" i="2"/>
  <c r="E176" i="2"/>
  <c r="E168" i="2"/>
  <c r="E167" i="2"/>
  <c r="E161" i="2"/>
  <c r="E162" i="2"/>
  <c r="E163" i="2"/>
  <c r="E164" i="2"/>
  <c r="E165" i="2"/>
  <c r="E166" i="2"/>
  <c r="E159" i="2"/>
  <c r="E158" i="2"/>
  <c r="E157" i="2"/>
  <c r="E156" i="2"/>
  <c r="E155" i="2"/>
  <c r="E154" i="2"/>
  <c r="E153" i="2"/>
  <c r="E151" i="2"/>
  <c r="E149" i="2"/>
  <c r="E147" i="2"/>
  <c r="E148" i="2"/>
  <c r="D140" i="2"/>
  <c r="C140" i="2"/>
  <c r="E136" i="2"/>
  <c r="C128" i="2"/>
  <c r="E129" i="2"/>
  <c r="E130" i="2"/>
  <c r="E126" i="2"/>
  <c r="E127" i="2"/>
  <c r="D125" i="2"/>
  <c r="C125" i="2"/>
  <c r="D118" i="2"/>
  <c r="E119" i="2"/>
  <c r="C118" i="2"/>
  <c r="D77" i="2"/>
  <c r="E78" i="2"/>
  <c r="E71" i="2"/>
  <c r="D70" i="2"/>
  <c r="D68" i="2"/>
  <c r="C68" i="2"/>
  <c r="E67" i="2"/>
  <c r="D66" i="2"/>
  <c r="D64" i="2"/>
  <c r="E54" i="2"/>
  <c r="D53" i="2"/>
  <c r="E41" i="2"/>
  <c r="E40" i="2"/>
  <c r="D39" i="2"/>
  <c r="C37" i="2"/>
  <c r="E31" i="2"/>
  <c r="E33" i="2"/>
  <c r="D32" i="2"/>
  <c r="E28" i="2"/>
  <c r="D27" i="2"/>
  <c r="C27" i="2"/>
  <c r="E26" i="2"/>
  <c r="C188" i="2" l="1"/>
  <c r="E118" i="2"/>
  <c r="E27" i="2"/>
  <c r="E22" i="2" l="1"/>
  <c r="E17" i="2"/>
  <c r="C16" i="2"/>
  <c r="D14" i="2"/>
  <c r="C160" i="2"/>
  <c r="C178" i="2"/>
  <c r="E179" i="2"/>
  <c r="E180" i="2"/>
  <c r="C171" i="2"/>
  <c r="D16" i="2"/>
  <c r="E16" i="2" s="1"/>
  <c r="E141" i="2"/>
  <c r="D135" i="2"/>
  <c r="C135" i="2"/>
  <c r="E137" i="2"/>
  <c r="E133" i="2"/>
  <c r="C132" i="2"/>
  <c r="C131" i="2" s="1"/>
  <c r="D128" i="2"/>
  <c r="E128" i="2" s="1"/>
  <c r="E123" i="2"/>
  <c r="D122" i="2"/>
  <c r="E113" i="2"/>
  <c r="E110" i="2"/>
  <c r="C109" i="2"/>
  <c r="E88" i="2"/>
  <c r="C87" i="2"/>
  <c r="D83" i="2"/>
  <c r="E84" i="2"/>
  <c r="E69" i="2"/>
  <c r="C66" i="2"/>
  <c r="E66" i="2" s="1"/>
  <c r="C51" i="2"/>
  <c r="E52" i="2"/>
  <c r="D49" i="2"/>
  <c r="C49" i="2"/>
  <c r="E50" i="2"/>
  <c r="E48" i="2"/>
  <c r="D47" i="2"/>
  <c r="C47" i="2"/>
  <c r="D45" i="2"/>
  <c r="C45" i="2"/>
  <c r="E46" i="2"/>
  <c r="E43" i="2"/>
  <c r="D30" i="2"/>
  <c r="D24" i="2"/>
  <c r="C24" i="2"/>
  <c r="E25" i="2"/>
  <c r="C146" i="2" l="1"/>
  <c r="C145" i="2" s="1"/>
  <c r="E68" i="2"/>
  <c r="E47" i="2"/>
  <c r="E49" i="2"/>
  <c r="C170" i="2"/>
  <c r="C169" i="2" s="1"/>
  <c r="E45" i="2"/>
  <c r="C144" i="2" l="1"/>
  <c r="D18" i="2"/>
  <c r="D220" i="2"/>
  <c r="E220" i="2" s="1"/>
  <c r="D205" i="2"/>
  <c r="D182" i="2"/>
  <c r="E182" i="2" s="1"/>
  <c r="D178" i="2"/>
  <c r="E178" i="2" s="1"/>
  <c r="D171" i="2"/>
  <c r="E171" i="2" s="1"/>
  <c r="D160" i="2"/>
  <c r="D146" i="2" s="1"/>
  <c r="E189" i="2" l="1"/>
  <c r="E146" i="2"/>
  <c r="E160" i="2"/>
  <c r="D170" i="2"/>
  <c r="E125" i="2"/>
  <c r="D109" i="2"/>
  <c r="E109" i="2" s="1"/>
  <c r="D87" i="2"/>
  <c r="E87" i="2" s="1"/>
  <c r="D51" i="2"/>
  <c r="D188" i="2" l="1"/>
  <c r="E188" i="2" s="1"/>
  <c r="D145" i="2"/>
  <c r="E145" i="2" s="1"/>
  <c r="D169" i="2"/>
  <c r="E170" i="2"/>
  <c r="E51" i="2"/>
  <c r="D132" i="2"/>
  <c r="E132" i="2" s="1"/>
  <c r="D144" i="2" l="1"/>
  <c r="E144" i="2" s="1"/>
  <c r="E169" i="2"/>
  <c r="D131" i="2"/>
  <c r="E131" i="2" s="1"/>
  <c r="D139" i="2" l="1"/>
  <c r="D138" i="2" s="1"/>
  <c r="D134" i="2"/>
  <c r="D120" i="2"/>
  <c r="D116" i="2"/>
  <c r="D114" i="2"/>
  <c r="D107" i="2"/>
  <c r="D105" i="2"/>
  <c r="D103" i="2"/>
  <c r="D101" i="2"/>
  <c r="D99" i="2"/>
  <c r="D97" i="2"/>
  <c r="D95" i="2"/>
  <c r="D93" i="2"/>
  <c r="D91" i="2"/>
  <c r="D89" i="2"/>
  <c r="D85" i="2"/>
  <c r="D81" i="2"/>
  <c r="D79" i="2"/>
  <c r="D75" i="2"/>
  <c r="D73" i="2"/>
  <c r="D57" i="2"/>
  <c r="D23" i="2" s="1"/>
  <c r="D20" i="2"/>
  <c r="D13" i="2" s="1"/>
  <c r="E15" i="2"/>
  <c r="E19" i="2"/>
  <c r="E36" i="2"/>
  <c r="E42" i="2"/>
  <c r="E44" i="2"/>
  <c r="E58" i="2"/>
  <c r="E59" i="2"/>
  <c r="E60" i="2"/>
  <c r="E62" i="2"/>
  <c r="E63" i="2"/>
  <c r="E74" i="2"/>
  <c r="E76" i="2"/>
  <c r="E80" i="2"/>
  <c r="E86" i="2"/>
  <c r="E96" i="2"/>
  <c r="E100" i="2"/>
  <c r="E102" i="2"/>
  <c r="E106" i="2"/>
  <c r="E108" i="2"/>
  <c r="E111" i="2"/>
  <c r="E115" i="2"/>
  <c r="E117" i="2"/>
  <c r="E121" i="2"/>
  <c r="E142" i="2"/>
  <c r="E10" i="2"/>
  <c r="C18" i="2"/>
  <c r="E18" i="2" s="1"/>
  <c r="D112" i="2" l="1"/>
  <c r="D72" i="2"/>
  <c r="C21" i="2"/>
  <c r="E21" i="2" s="1"/>
  <c r="C65" i="2"/>
  <c r="E65" i="2" s="1"/>
  <c r="C35" i="2"/>
  <c r="E35" i="2" s="1"/>
  <c r="C61" i="2"/>
  <c r="E61" i="2" s="1"/>
  <c r="C82" i="2"/>
  <c r="E82" i="2" s="1"/>
  <c r="C98" i="2"/>
  <c r="E98" i="2" s="1"/>
  <c r="C104" i="2"/>
  <c r="E104" i="2" s="1"/>
  <c r="C92" i="2"/>
  <c r="E92" i="2" s="1"/>
  <c r="E90" i="2"/>
  <c r="C94" i="2"/>
  <c r="E94" i="2" s="1"/>
  <c r="D12" i="2" l="1"/>
  <c r="C57" i="2"/>
  <c r="C55" i="2"/>
  <c r="E24" i="2"/>
  <c r="E57" i="2" l="1"/>
  <c r="D226" i="2"/>
  <c r="C93" i="2"/>
  <c r="E93" i="2" s="1"/>
  <c r="C32" i="2" l="1"/>
  <c r="E32" i="2" s="1"/>
  <c r="E135" i="2" l="1"/>
  <c r="C122" i="2"/>
  <c r="C75" i="2"/>
  <c r="E75" i="2" s="1"/>
  <c r="C30" i="2"/>
  <c r="C39" i="2"/>
  <c r="E39" i="2" s="1"/>
  <c r="C53" i="2"/>
  <c r="E53" i="2" s="1"/>
  <c r="C64" i="2"/>
  <c r="E64" i="2" s="1"/>
  <c r="C70" i="2"/>
  <c r="E70" i="2" s="1"/>
  <c r="C105" i="2"/>
  <c r="E105" i="2" s="1"/>
  <c r="C85" i="2"/>
  <c r="E85" i="2" s="1"/>
  <c r="C103" i="2"/>
  <c r="E103" i="2" s="1"/>
  <c r="C83" i="2"/>
  <c r="E83" i="2" s="1"/>
  <c r="C81" i="2"/>
  <c r="E81" i="2" s="1"/>
  <c r="C97" i="2"/>
  <c r="E97" i="2" s="1"/>
  <c r="C79" i="2"/>
  <c r="E79" i="2" s="1"/>
  <c r="C77" i="2"/>
  <c r="E77" i="2" s="1"/>
  <c r="C73" i="2"/>
  <c r="C95" i="2"/>
  <c r="E95" i="2" s="1"/>
  <c r="C91" i="2"/>
  <c r="E91" i="2" s="1"/>
  <c r="C89" i="2"/>
  <c r="E89" i="2" s="1"/>
  <c r="C120" i="2"/>
  <c r="E120" i="2" s="1"/>
  <c r="C116" i="2"/>
  <c r="E116" i="2" s="1"/>
  <c r="C114" i="2"/>
  <c r="C112" i="2" s="1"/>
  <c r="C107" i="2"/>
  <c r="E107" i="2" s="1"/>
  <c r="C101" i="2"/>
  <c r="E101" i="2" s="1"/>
  <c r="C99" i="2"/>
  <c r="E99" i="2" s="1"/>
  <c r="E122" i="2" l="1"/>
  <c r="C23" i="2"/>
  <c r="E23" i="2" s="1"/>
  <c r="E30" i="2"/>
  <c r="E114" i="2"/>
  <c r="E112" i="2"/>
  <c r="E73" i="2"/>
  <c r="C72" i="2"/>
  <c r="E72" i="2" s="1"/>
  <c r="C139" i="2"/>
  <c r="E140" i="2"/>
  <c r="C134" i="2"/>
  <c r="E134" i="2" l="1"/>
  <c r="C138" i="2"/>
  <c r="E138" i="2" s="1"/>
  <c r="E139" i="2"/>
  <c r="C20" i="2"/>
  <c r="E20" i="2" s="1"/>
  <c r="C14" i="2"/>
  <c r="C13" i="2" l="1"/>
  <c r="E14" i="2"/>
  <c r="E13" i="2" l="1"/>
  <c r="C12" i="2"/>
  <c r="C11" i="2" s="1"/>
  <c r="E11" i="2" s="1"/>
  <c r="E12" i="2" l="1"/>
  <c r="C226" i="2"/>
  <c r="E226" i="2" s="1"/>
</calcChain>
</file>

<file path=xl/sharedStrings.xml><?xml version="1.0" encoding="utf-8"?>
<sst xmlns="http://schemas.openxmlformats.org/spreadsheetml/2006/main" count="443" uniqueCount="409">
  <si>
    <t>Код бюджетной классификации</t>
  </si>
  <si>
    <t>Наименование дохода</t>
  </si>
  <si>
    <t>Сумма 
(тыс. рублей)</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</si>
  <si>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</si>
  <si>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</si>
  <si>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</si>
  <si>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</si>
  <si>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</si>
  <si>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</si>
  <si>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</si>
  <si>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</si>
  <si>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</si>
  <si>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</si>
  <si>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</si>
  <si>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</si>
  <si>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</si>
  <si>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</si>
  <si>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</si>
  <si>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</si>
  <si>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</si>
  <si>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Иные межбюджетные трансферты</t>
  </si>
  <si>
    <t>000 2 04 00000 00 0000 180</t>
  </si>
  <si>
    <t>БЕЗВОЗМЕЗДНЫЕ ПОСТУПЛЕНИЯ ОТ НЕГОСУДАРСТВЕННЫХ ОРГАНИЗАЦИЙ</t>
  </si>
  <si>
    <t>000 2 04 02000 02 0000 180</t>
  </si>
  <si>
    <t>Безвозмездные поступления от негосударственных организаций в бюджеты субъектов Российской Федерации</t>
  </si>
  <si>
    <t>000 2 07 00000 00 0000 180</t>
  </si>
  <si>
    <t>ПРОЧИЕ БЕЗВОЗМЕЗДНЫЕ ПОСТУПЛЕНИЯ</t>
  </si>
  <si>
    <t>000 2 07 02000 02 0000 180</t>
  </si>
  <si>
    <t>Прочие безвозмездные поступления в бюджеты субъектов Российской Федерации</t>
  </si>
  <si>
    <t>000 2 07 02030 02 0000 180</t>
  </si>
  <si>
    <t xml:space="preserve">Прочие безвозмездные поступления в бюджеты субъектов Российской Федерации </t>
  </si>
  <si>
    <t>805 2 07 02030 02 0000 180</t>
  </si>
  <si>
    <t>ВСЕГО ДОХОДОВ</t>
  </si>
  <si>
    <t>________________</t>
  </si>
  <si>
    <t>Субсидии бюджетам бюджетной системы Российской Федерации (межбюджетные субсидии)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</si>
  <si>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</si>
  <si>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</si>
  <si>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</si>
  <si>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</si>
  <si>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</si>
  <si>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</si>
  <si>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</si>
  <si>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</si>
  <si>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</si>
  <si>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</si>
  <si>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</si>
  <si>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</si>
  <si>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</si>
  <si>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</si>
  <si>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</si>
  <si>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Дотации бюджетам бюджетной системы Российской Федерации</t>
  </si>
  <si>
    <t>Субвенции бюджетам бюджетной системы Российской Федерации</t>
  </si>
  <si>
    <t>000 2 02 10000 00 0000 151</t>
  </si>
  <si>
    <t>000 2 02 15001 00 0000 151</t>
  </si>
  <si>
    <t>812 2 02 15001 02 0000 151</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</si>
  <si>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</si>
  <si>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</si>
  <si>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000 2 02 15010 00 0000 151</t>
  </si>
  <si>
    <t>812 2 02 15010 02 0000 151</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</si>
  <si>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</si>
  <si>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805 2 02 25084 02 0000 151</t>
  </si>
  <si>
    <t>703 2 02 25082 02 0000 151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</si>
  <si>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</si>
  <si>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801 2 02 25382 02 0000 151</t>
  </si>
  <si>
    <t>000 2 02 20000 00 0000 151</t>
  </si>
  <si>
    <t>000 2 02 20077 00 0000 151</t>
  </si>
  <si>
    <t>000 2 02 30000 00 0000 151</t>
  </si>
  <si>
    <t>000 2 02 35250 00 0000 151</t>
  </si>
  <si>
    <t>805 2 02 35250 02 0000 151</t>
  </si>
  <si>
    <t>000 2 02 35220 00 0000 151</t>
  </si>
  <si>
    <t>805 2 02 35220 02 0000 151</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</si>
  <si>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</si>
  <si>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</si>
  <si>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000 2 02 35240 00 0000 151</t>
  </si>
  <si>
    <t>805 2 02 35240 02 0000 151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</si>
  <si>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</si>
  <si>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</si>
  <si>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000 2 02 35280 00 0000 151</t>
  </si>
  <si>
    <t>805 2 02 35280 02 0000 151</t>
  </si>
  <si>
    <t>000 2 02 35118 00 0000 151</t>
  </si>
  <si>
    <t>812 2 02 35118 02 0000 151</t>
  </si>
  <si>
    <t>000 2 02 35129 00 0000 151</t>
  </si>
  <si>
    <t>804 2 02 35129 02 0000 151</t>
  </si>
  <si>
    <t>000 2 02 35128 00 0000 151</t>
  </si>
  <si>
    <t>710 2 02 35128 02 0000 151</t>
  </si>
  <si>
    <t>000 2 02 35260 00 0000 151</t>
  </si>
  <si>
    <t>805 2 02 35260 02 0000 151</t>
  </si>
  <si>
    <t>000 2 02 35290 00 0000 151</t>
  </si>
  <si>
    <t>865 2 02 35290 02 0000 151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</si>
  <si>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</si>
  <si>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000 2 02 35270 00 0000 151</t>
  </si>
  <si>
    <t>805 2 02 35270 02 0000 151</t>
  </si>
  <si>
    <t>000 2 02 35134 00 0000 151</t>
  </si>
  <si>
    <t>805 2 02 35134 02 0000 151</t>
  </si>
  <si>
    <t>000 2 02 35135 00 0000 151</t>
  </si>
  <si>
    <t>805 2 02 35135 02 0000 151</t>
  </si>
  <si>
    <t>Субвенции бюджетам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</si>
  <si>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</si>
  <si>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000 2 02 35485 00 0000 151</t>
  </si>
  <si>
    <t>836 2 02 35485 02 0000 151</t>
  </si>
  <si>
    <t>000 2 02 35380 00 0000 151</t>
  </si>
  <si>
    <t>805 2 02 35380 02 0000 151</t>
  </si>
  <si>
    <t>000 2 02 35137 00 0000 151</t>
  </si>
  <si>
    <t>805 2 02 35137 02 0000 151</t>
  </si>
  <si>
    <t>000 2 02 35460 00 0000 151</t>
  </si>
  <si>
    <t>801 2 02 35460 02 0000 151</t>
  </si>
  <si>
    <t>000 2 02 40000 00 0000 151</t>
  </si>
  <si>
    <t>000 2 02 45141 00 0000 151</t>
  </si>
  <si>
    <t>836 2 02 45141 02 0000 151</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</si>
  <si>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</si>
  <si>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</si>
  <si>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обеспечение членов Совета Федерации и их помощников в субъектах Российской Федерации</t>
  </si>
  <si>
    <t>000 2 02 45142 00 0000 151</t>
  </si>
  <si>
    <t>836 2 02 45142 02 0000 151</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</si>
  <si>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</si>
  <si>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000 2 02 45161 00 0000 151</t>
  </si>
  <si>
    <t>801 2 02 45161 02 0000 151</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</si>
  <si>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</si>
  <si>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</si>
  <si>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Субсидия бюджетам субъектов Российской Федерации на поддержку отрасли культуры</t>
  </si>
  <si>
    <t>855 2 02 25543 02 0000 151</t>
  </si>
  <si>
    <t>855 2 02 25541 02 0000 151</t>
  </si>
  <si>
    <t>855 2 02 25542 02 0000 151</t>
  </si>
  <si>
    <t>812 2 02 35900 02 0000 151</t>
  </si>
  <si>
    <t>Единая субвенция бюджетам субъектов Российской Федерации и бюджету г. Байконура</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</si>
  <si>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</si>
  <si>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000 2 02 25027 00 0000 151</t>
  </si>
  <si>
    <t>Субсидии бюджетам на поддержку обустройства мест массового отдыха населения (городских парков)</t>
  </si>
  <si>
    <t>Субсидии бюджетам субъектов Российской Федерации на поддержку обустройства мест массового отдыха населения (городских парков)</t>
  </si>
  <si>
    <t>000 2 02 25560 00 0000 151</t>
  </si>
  <si>
    <t xml:space="preserve">000 2 02 25555 00 0000 151
</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</si>
  <si>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</si>
  <si>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</si>
  <si>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855 2 02 25544 02 0000 151
</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</si>
  <si>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</si>
  <si>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000 2 02 20051 00 0000 151</t>
  </si>
  <si>
    <t>710 2 02 20051 02 0000 151</t>
  </si>
  <si>
    <t>Субсидии бюджетам на реализацию федеральных целевых программ</t>
  </si>
  <si>
    <t>Субсидии бюджетам субъектов Российской Федерации на реализацию федеральных целевых программ</t>
  </si>
  <si>
    <t xml:space="preserve">000 2 02 25527 00 0000 151
</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</si>
  <si>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</si>
  <si>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</si>
  <si>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000 2 02 25519 00 0000 151</t>
  </si>
  <si>
    <t>702 2 02 25519 02 0000 151</t>
  </si>
  <si>
    <t>000 2 02 25097 00 0000 151</t>
  </si>
  <si>
    <t>703 2 02 25097 02 0000 151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</si>
  <si>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</si>
  <si>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</si>
  <si>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000 2 02 25520 00 0000 151</t>
  </si>
  <si>
    <t>703 2 02 25520 02 0000 151</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</si>
  <si>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</si>
  <si>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</si>
  <si>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805 2 02 25027 02 0000 151</t>
  </si>
  <si>
    <t>Межбюджетные трансферты, передаваемые бюджетам субъектов Российской Федерации на финансовое обеспечение дорожной деятельности</t>
  </si>
  <si>
    <t>815 2 02 45390 02 0000 151</t>
  </si>
  <si>
    <t>Субсидия бюджетам на поддержку отрасли культуры</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</si>
  <si>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</si>
  <si>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</si>
  <si>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805 2 02 25462 02 0000 151</t>
  </si>
  <si>
    <t xml:space="preserve">801 2 02 25554 02 0000 151
</t>
  </si>
  <si>
    <t xml:space="preserve">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
</t>
  </si>
  <si>
    <t>856 2 02 20051 02 0000 151</t>
  </si>
  <si>
    <t>000 2 02 35120 00 0000 151</t>
  </si>
  <si>
    <t>812 2 02 35120 02 0000 151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</si>
  <si>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</si>
  <si>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</si>
  <si>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836 2 02 25066 02 0000 151 </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</si>
  <si>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</si>
  <si>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000 2 02 45390 00 0000 151</t>
  </si>
  <si>
    <t>Межбюджетные трансферты, передаваемые бюджетам на финансовое обеспечение дорожной деятельности</t>
  </si>
  <si>
    <t>000 2 02 25028 00 0000 151</t>
  </si>
  <si>
    <t>824 2 02 25028 02 0000 151</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</si>
  <si>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</si>
  <si>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</si>
  <si>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</si>
  <si>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</si>
  <si>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</si>
  <si>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</si>
  <si>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</si>
  <si>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</si>
  <si>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812 2 02 25527 02 0000 151
</t>
  </si>
  <si>
    <t>855 2 02 20077 02 0000 151</t>
  </si>
  <si>
    <t xml:space="preserve">000 2 02 15009 00 0000 151
</t>
  </si>
  <si>
    <t>812 2 02 15009 02 0000 151</t>
  </si>
  <si>
    <t>Дотации бюджетам на частичную компенсацию дополнительных расходов на повышение оплаты труда работников бюджетной сферы</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</si>
  <si>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</si>
  <si>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 xml:space="preserve">758 2 02 25555 02 0000 151
</t>
  </si>
  <si>
    <t>758 2 02 25560 02 0000 151</t>
  </si>
  <si>
    <t>Субсидии бюджетам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</si>
  <si>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</si>
  <si>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 xml:space="preserve">Приложение № 1 </t>
  </si>
  <si>
    <t xml:space="preserve"> к отчету</t>
  </si>
  <si>
    <t>ОБЪЕМ</t>
  </si>
  <si>
    <t>Факт                          (тыс. рублей)</t>
  </si>
  <si>
    <t>Про-цент испол-нения (%)</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</si>
  <si>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</si>
  <si>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801 2 02 25402 02 0000 151</t>
  </si>
  <si>
    <t>000 2 02 25517 00 0000 151</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</si>
  <si>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</si>
  <si>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творческой деятельности и техническое оснащение детских и кукольных театров</t>
  </si>
  <si>
    <t>702 2 02 25517 02 0000 151</t>
  </si>
  <si>
    <t>000 2 02 35176 00 0000 151</t>
  </si>
  <si>
    <t>805 2 02 35176 02 0000 151</t>
  </si>
  <si>
    <t>000 2 02 35573 00 0000 151</t>
  </si>
  <si>
    <t>805 2 02 35573 02 0000 151</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</si>
  <si>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</si>
  <si>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</si>
  <si>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</si>
  <si>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801 2 02 45136 02 0000 151</t>
  </si>
  <si>
    <t>000 2 02 49000 00 0000 151</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</si>
  <si>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</si>
  <si>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Межбюджетные трансферты, передаваемые бюджетам, за счет средств резервного фонда Президента Российской Федерации</t>
  </si>
  <si>
    <t>703 2 02 49000 02 0000 151</t>
  </si>
  <si>
    <t>000 2 03 00000 00 0000 180</t>
  </si>
  <si>
    <t>БЕЗВОЗМЕЗДНЫЕ ПОСТУПЛЕНИЯ ОТ ГОСУДАРСТВЕННЫХ (МУНИЦИПАЛЬНЫХ) ОРГАНИЗАЦИЙ</t>
  </si>
  <si>
    <t>000 2 03 02000 02 0000 180</t>
  </si>
  <si>
    <t>Безвозмездные поступления от государственных (муниципальных) организаций в бюджеты субъектов Российской Федерации</t>
  </si>
  <si>
    <t>752 2 03 02040 02 0000 180</t>
  </si>
  <si>
    <t>801 2 04 02020 02 0000 180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</si>
  <si>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</si>
  <si>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801 2 07 02030 02 0000 180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</si>
  <si>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</si>
  <si>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000 2 18 00000 00 0000 000</t>
  </si>
  <si>
    <t>000 2 18 00000 00 0000 151</t>
  </si>
  <si>
    <t>000 2 18 00000 02 0000 151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</si>
  <si>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</si>
  <si>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</si>
  <si>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815 2 18 25018 02 0000 151</t>
  </si>
  <si>
    <t>856 2 18 25020 02 0000 151</t>
  </si>
  <si>
    <t>820 2 18 25064 02 0000 151</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</si>
  <si>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</si>
  <si>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820 2 18 25527 02 0000 151</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</si>
  <si>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муниципальных образований</t>
  </si>
  <si>
    <t>758 2 18 25555 02 0000 151</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</si>
  <si>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</si>
  <si>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812 2 18 35118 02 0000 151</t>
  </si>
  <si>
    <t>812 2 18 35120 02 0000 151</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</si>
  <si>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</si>
  <si>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836 2 18 35485 02 0000 151</t>
  </si>
  <si>
    <t>Доходы бюджетов субъектов Российской Федерации от возврата остатков субвенций на обеспечение жильем граждан, уволенных с военной службы (службы), и приравненных к ним лиц из бюджетов муниципальных образований</t>
  </si>
  <si>
    <t>855 2 18 35543 02 0000 151</t>
  </si>
  <si>
    <t>Доходы бюджетов субъектов Российской Федерации от возврата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образований</t>
  </si>
  <si>
    <t>865 2 18 52900 02 0000 151</t>
  </si>
  <si>
    <t>000 2 18 60010 02 0000 151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</si>
  <si>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</si>
  <si>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702 2 18 60010 02 0000 151</t>
  </si>
  <si>
    <t>703 2 18 60010 02 0000 151</t>
  </si>
  <si>
    <t>752 2 18 60010 02 0000 151</t>
  </si>
  <si>
    <t>811 2 18 60010 02 0000 151</t>
  </si>
  <si>
    <t>812 2 18 60010 02 0000 151</t>
  </si>
  <si>
    <t>855 2 18 60010 02 0000 151</t>
  </si>
  <si>
    <t>801 2 18 71030 02 0000 151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</si>
  <si>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</si>
  <si>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000 2 18 00000 00 0000 180</t>
  </si>
  <si>
    <t>000 2 18 00000 02 0000 180</t>
  </si>
  <si>
    <t>Доходы бюджетов бюджетной системы Российской Федерации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</si>
  <si>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</si>
  <si>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000 2 18 02010 02 0000 180</t>
  </si>
  <si>
    <t>Доходы бюджетов субъектов Российской Федерации от возврата бюджетными учреждениями остатков субсидий прошлых лет</t>
  </si>
  <si>
    <t>702 2 18 02010 02 0000 180</t>
  </si>
  <si>
    <t>703 2 18 02010 02 0000 180</t>
  </si>
  <si>
    <t>758 2 18 02010 02 0000 180</t>
  </si>
  <si>
    <t>801 2 18 02010 02 0000 180</t>
  </si>
  <si>
    <t>811 2 18 02010 02 0000 180</t>
  </si>
  <si>
    <t>819 2 18 02010 02 0000 180</t>
  </si>
  <si>
    <t>000 2 18 02020 02 0000 180</t>
  </si>
  <si>
    <t>Доходы бюджетов субъектов Российской Федерации от возврата автономными учреждениями остатков субсидий прошлых лет</t>
  </si>
  <si>
    <t>703 2 18 02020 02 0000 180</t>
  </si>
  <si>
    <t>805 2 18 02020 02 0000 180</t>
  </si>
  <si>
    <t>824 2 1802020 02 0000 180</t>
  </si>
  <si>
    <t>000 2 18 02030 02 0000 180</t>
  </si>
  <si>
    <t>Доходы бюджетов субъектов Российской Федерации от возврата иными организациями остатков субсидий прошлых лет</t>
  </si>
  <si>
    <t>703 2 18 02030 02 0000 180</t>
  </si>
  <si>
    <t>758 2 1802030 02 0000 180</t>
  </si>
  <si>
    <t>805 2 18 02030 02 0000 180</t>
  </si>
  <si>
    <t>820 2 18 02030 02 0000 180</t>
  </si>
  <si>
    <t>855 2 18 02030 02 0000 180</t>
  </si>
  <si>
    <t>000 2 19 00000 00 0000 000</t>
  </si>
  <si>
    <t>000 2 19 00000 02 0000 151</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</si>
  <si>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</si>
  <si>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</si>
  <si>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000 2 19 25018 02 0000 151</t>
  </si>
  <si>
    <t>815 2 19 25018 02 0000 151</t>
  </si>
  <si>
    <t>855 2 19 25018 02 0000 151</t>
  </si>
  <si>
    <t>820 2 19 25064 02 0000 151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</si>
  <si>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</si>
  <si>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820 2 19 25527 02 0000 151</t>
  </si>
  <si>
    <t>Возврат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субъектов Российской Федерации</t>
  </si>
  <si>
    <t>855 2 19 25543 02 0000 151</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</si>
  <si>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</si>
  <si>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855 2 19 25544 02 0000 151</t>
  </si>
  <si>
    <t>Возврат остатков субсидий на возмещение части процентной ставки по инвестиционным кредитам (займам) в агропромышленном комплексе из бюджетов субъектов Российской Федерации</t>
  </si>
  <si>
    <t>801 2 19 25554 02 0000 151</t>
  </si>
  <si>
    <t>Возврат остатков субсидий на закупку авиационной услуги органами государственной власти субъектов Российской Федерации для оказания медицинской помощи с применением авиации из бюджетов субъектов Российской Федерации</t>
  </si>
  <si>
    <t>758 2 19 25555 02 0000 151</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</si>
  <si>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</si>
  <si>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812 2 19 35118 02 0000 151</t>
  </si>
  <si>
    <t>812 2 19 35120 02 0000 151</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</si>
  <si>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</si>
  <si>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805 2 19 35137 02 0000 151</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</si>
  <si>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</si>
  <si>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805 2 19 35250 02 0000 151</t>
  </si>
  <si>
    <t>Возврат остатков субвенций на оплату жилищно-коммунальных услуг отдельным категориям граждан из бюджетов субъектов Российской Федерации</t>
  </si>
  <si>
    <t>805 2 19 35380 02 0000 151</t>
  </si>
  <si>
    <t>836 2 19 35485 02 0000 151</t>
  </si>
  <si>
    <t>Возврат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</si>
  <si>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812 2 19 35900 02 0000 151</t>
  </si>
  <si>
    <t>Возврат остатков субвенций бюджетам субъектов Российской Федерации и бюджету г. Байконура из бюджетов субъектов Российской Федерации</t>
  </si>
  <si>
    <t>836 2 19 45141 02 0000 151</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</si>
  <si>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</si>
  <si>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836 2 19 45142 02 0000 151</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</si>
  <si>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субъектов Российской Федерации</t>
  </si>
  <si>
    <t>801 2 19 45422 02 0000 151</t>
  </si>
  <si>
    <t>000 2 19 90000 02 0000 151</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</si>
  <si>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</si>
  <si>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703 2 19 90000 02 0000 151</t>
  </si>
  <si>
    <t>801 2 19 90000 02 0000 151</t>
  </si>
  <si>
    <t>804 2 19 90000 02 0000 151</t>
  </si>
  <si>
    <t>855 2 19 90000 02 0000 151</t>
  </si>
  <si>
    <t>865 2 19 90000 02 0000 151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</si>
  <si>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</si>
  <si>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</si>
  <si>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</si>
  <si>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r>
      <t xml:space="preserve">Безвозмездные поступления в бюджеты субъектов Российской Федерации от государственной корпорации </t>
    </r>
    <r>
      <rPr>
        <sz val="12"/>
        <rFont val="Times New Roman"/>
        <family val="1"/>
        <charset val="204"/>
      </rPr>
      <t>‒</t>
    </r>
    <r>
      <rPr>
        <sz val="12"/>
        <rFont val="Times New Roman"/>
        <family val="1"/>
      </rPr>
      <t xml:space="preserve">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r>
  </si>
  <si>
    <r>
      <t xml:space="preserve">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муниципальных образований</t>
    </r>
  </si>
  <si>
    <r>
      <t xml:space="preserve">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t>
    </r>
    <r>
      <rPr>
        <sz val="12"/>
        <rFont val="Times New Roman"/>
        <family val="1"/>
        <charset val="204"/>
      </rPr>
      <t>‒</t>
    </r>
    <r>
      <rPr>
        <sz val="12"/>
        <rFont val="Times New Roman"/>
        <family val="1"/>
      </rPr>
      <t xml:space="preserve"> 2020 годы из бюджетов муниципальных образований</t>
    </r>
  </si>
  <si>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</si>
  <si>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r>
      <t xml:space="preserve">Возврат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субъектов Российской Федерации</t>
    </r>
  </si>
  <si>
    <r>
      <t xml:space="preserve">Возврат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субъектов Российской Федерации</t>
    </r>
  </si>
  <si>
    <r>
      <t xml:space="preserve">Возврат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субъектов Российской Федерации</t>
    </r>
  </si>
  <si>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</si>
  <si>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r>
      <t xml:space="preserve">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t>
    </r>
    <r>
      <rPr>
        <sz val="12"/>
        <rFont val="Times New Roman"/>
        <family val="1"/>
        <charset val="204"/>
      </rPr>
      <t>‒</t>
    </r>
    <r>
      <rPr>
        <sz val="12"/>
        <rFont val="Times New Roman"/>
        <family val="1"/>
      </rPr>
      <t xml:space="preserve"> 2016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r>
  </si>
  <si>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</si>
  <si>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</si>
  <si>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805 2 02 25209 02 0000 151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</si>
  <si>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</si>
  <si>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000 2 02 25467 00 0000 151</t>
  </si>
  <si>
    <t>702 2 02 25467 02 0000 151</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</si>
  <si>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</si>
  <si>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</si>
  <si>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000 2 02 25497 00 0000 151</t>
  </si>
  <si>
    <t>856 2 02 25497 02 0000 151</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</si>
  <si>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</si>
  <si>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</si>
  <si>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000 2 02 25516 00 0000 151</t>
  </si>
  <si>
    <t>863 2 02 25516 02 0000 151</t>
  </si>
  <si>
    <t>000 2 02 25567 00 0000 151</t>
  </si>
  <si>
    <t>855 2 02 25567 02 0000 151</t>
  </si>
  <si>
    <t>Субсидии бюджетам на реализацию мероприятий по устойчивому развитию сельских территорий</t>
  </si>
  <si>
    <t>Субсидии бюджетам субъектов Российской Федерации на реализацию мероприятий по устойчивому развитию сельских территорий</t>
  </si>
  <si>
    <t>000 2 02 49001 00 0000 151</t>
  </si>
  <si>
    <t>702 2 02 49001 02 0000 151</t>
  </si>
  <si>
    <t>801 2 02 49001 02 0000 151</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</si>
  <si>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</si>
  <si>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</si>
  <si>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805 2 04 02010 02 0000 180</t>
  </si>
  <si>
    <t>Предоставление негосударственными организациями грантов для получателей средств бюджетов субъектов Российской Федерации</t>
  </si>
  <si>
    <t>000 2 02 15002 00 0000 151</t>
  </si>
  <si>
    <t>812 2 02 15002 02 0000 151</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</si>
  <si>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</si>
  <si>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</si>
  <si>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815 2 18 60010 02 0000 151</t>
  </si>
  <si>
    <t>855 2 18 25018 02 0000 151</t>
  </si>
  <si>
    <t>856 2 18 25027 02 0000 151</t>
  </si>
  <si>
    <t>752 2 19 25111 02 0000 151</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</si>
  <si>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</si>
  <si>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805 2 19 25027 02 0000 151</t>
  </si>
  <si>
    <t>805 2 19 25462 02 0000 151</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</si>
  <si>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</si>
  <si>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805 2 19 35135 02 0000 151</t>
  </si>
  <si>
    <t>855 2 19 25047 02 0000 151</t>
  </si>
  <si>
    <t>Возврат остатков субсидий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 из бюджетов субъектов Российской Федерации</t>
  </si>
  <si>
    <t>855 2 19 25048 02 0000 151</t>
  </si>
  <si>
    <t>Возврат остатков субсидий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 из бюджетов субъектов Российской Федерации</t>
  </si>
  <si>
    <t>855 2 19 25450 02 0000 151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</si>
  <si>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субъектов Российской Федерации</t>
  </si>
  <si>
    <t>856 2 19 25020 02 0000 151</t>
  </si>
  <si>
    <t>Доходы бюджетов субъектов Российской Федерации от возврата остатков субсидий на мероприятия государственной программы Российской Федерации "Доступная среда" на 2011 ‒ 2020 годы из бюджетов муниципальных образований</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</si>
  <si>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</si>
  <si>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Возврат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</si>
  <si>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из бюджетов субъектов Российской Федерации</t>
  </si>
  <si>
    <t>поступления доходов областного бюджета за 9 месяцев 2018 года</t>
  </si>
  <si>
    <t>812 2 02 15213 02 0000 151</t>
  </si>
  <si>
    <t>Дотации бюджетам субъектов Российской Федерации в целях стимулирования роста налогового потенциала по налогу на прибыль организаций</t>
  </si>
  <si>
    <t>815 2 02 20077 02 0000 151</t>
  </si>
  <si>
    <t>000 2 02 25086 00 0000 151</t>
  </si>
  <si>
    <t>865 2 02 25086 02 0000 151</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</si>
  <si>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</si>
  <si>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</si>
  <si>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000 2 02 25674 00 0000 151</t>
  </si>
  <si>
    <t>801 2 02 25674 02 0000 151</t>
  </si>
  <si>
    <t>Субсидии бюджетам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t>
  </si>
  <si>
    <t>Субсидии бюджетам субъектов Российской Федерации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t>
  </si>
  <si>
    <t>000 2 02 45159 00 0000 151</t>
  </si>
  <si>
    <t>703 2 02 45159 02 0000 151</t>
  </si>
  <si>
    <t>Межбюджетные трансферты,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</si>
  <si>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Межбюджетные трансферты, передаваемые бюджетам субъектов Российской Федерации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</si>
  <si>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703 2 02 45574 02 0000 151</t>
  </si>
  <si>
    <t>Межбюджетные трансферты, передаваемые бюджетам субъектов Российской Федерации на финансовое обеспечение мероприятий по созданию детских технопарков "Кванториум"</t>
  </si>
  <si>
    <t>702 2 02 49000 02 0000 151</t>
  </si>
  <si>
    <t>836 2 07 02030 02 0000 180</t>
  </si>
  <si>
    <t>703 2 18 25097 02 0000 151</t>
  </si>
  <si>
    <t>Доходы бюджетов субъектов Российской Федерации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муниципальных образований</t>
  </si>
  <si>
    <t>805 2 19 25084 02 0000 151</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</si>
  <si>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</si>
  <si>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субъектов Российской Федерации</t>
  </si>
  <si>
    <t>703 2 19 25097 02 0000 151</t>
  </si>
  <si>
    <t>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</si>
  <si>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805 2 19 45462 02 0000 151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</si>
</sst>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00"/>
  </numFmts>
  <fonts count="17" x14ac:knownFonts="1">
    <font>
      <sz val="12"/>
      <color theme="1"/>
      <name val="Times New Roman"/>
      <family val="2"/>
      <charset val="204"/>
    </font>
    <font>
      <sz val="12"/>
      <name val="Times New Roman"/>
      <family val="1"/>
    </font>
    <font>
      <sz val="12"/>
      <name val="Times New Roman"/>
      <family val="1"/>
      <charset val="204"/>
    </font>
    <font>
      <b/>
      <sz val="12"/>
      <name val="Times New Roman"/>
      <family val="1"/>
      <charset val="204"/>
    </font>
    <font>
      <sz val="12"/>
      <color theme="1"/>
      <name val="Times New Roman"/>
      <family val="2"/>
      <charset val="204"/>
    </font>
    <font>
      <sz val="10"/>
      <name val="Arial Cyr"/>
      <charset val="204"/>
    </font>
    <font>
      <sz val="14"/>
      <name val="Times New Roman Cyr"/>
      <family val="1"/>
      <charset val="204"/>
    </font>
    <font>
      <sz val="14"/>
      <name val="Times New Roman"/>
      <family val="1"/>
    </font>
    <font>
      <sz val="14"/>
      <name val="Arial Cyr"/>
      <family val="2"/>
      <charset val="204"/>
    </font>
    <font>
      <b/>
      <sz val="14"/>
      <name val="Times New Roman"/>
      <family val="1"/>
    </font>
    <font>
      <b/>
      <sz val="14"/>
      <name val="Times New Roman"/>
      <family val="1"/>
      <charset val="204"/>
    </font>
    <font>
      <b/>
      <sz val="12"/>
      <name val="Times New Roman"/>
      <family val="1"/>
    </font>
    <font>
      <b/>
      <sz val="12"/>
      <name val="Times New Roman Cyr"/>
      <family val="1"/>
      <charset val="204"/>
    </font>
    <font>
      <sz val="12"/>
      <name val="Times New Roman Cyr"/>
      <family val="1"/>
      <charset val="204"/>
    </font>
    <font>
      <b/>
      <sz val="10"/>
      <name val="Arial Cyr"/>
      <charset val="204"/>
    </font>
    <font>
      <sz val="12"/>
      <name val="Times New Roman Cyr"/>
      <charset val="204"/>
    </font>
    <font>
      <i/>
      <sz val="9"/>
      <color rgb="FF000000"/>
      <name val="Cambria"/>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164" fontId="4" fillId="0" borderId="0" applyFont="0" applyFill="0" applyBorder="0" applyAlignment="0" applyProtection="0"/>
    <xf numFmtId="4" fontId="16" fillId="0" borderId="3">
      <alignment horizontal="right" vertical="center" shrinkToFit="1"/>
    </xf>
  </cellStyleXfs>
  <cellXfs count="41">
    <xf numFmtId="0" fontId="0" fillId="0" borderId="0" xfId="0"/>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5" fillId="2" borderId="0" xfId="0" applyFont="1" applyFill="1" applyAlignment="1">
      <alignment vertical="top"/>
    </xf>
    <xf numFmtId="164" fontId="5" fillId="2" borderId="0" xfId="1" applyFont="1" applyFill="1" applyAlignment="1">
      <alignment vertical="top"/>
    </xf>
    <xf numFmtId="0" fontId="11" fillId="2" borderId="1" xfId="0" applyFont="1" applyFill="1" applyBorder="1" applyAlignment="1">
      <alignment horizontal="left" vertical="top" wrapText="1"/>
    </xf>
    <xf numFmtId="0" fontId="14" fillId="2" borderId="0" xfId="0" applyFont="1" applyFill="1" applyAlignment="1">
      <alignment vertical="top"/>
    </xf>
    <xf numFmtId="0" fontId="1" fillId="2" borderId="1" xfId="0" applyFont="1" applyFill="1" applyBorder="1" applyAlignment="1">
      <alignment horizontal="left" vertical="top"/>
    </xf>
    <xf numFmtId="0" fontId="5" fillId="2" borderId="0" xfId="0" applyFont="1" applyFill="1" applyAlignment="1">
      <alignment vertical="top" wrapText="1"/>
    </xf>
    <xf numFmtId="0" fontId="1" fillId="2" borderId="1" xfId="0" applyFont="1" applyFill="1" applyBorder="1" applyAlignment="1">
      <alignment vertical="top" wrapText="1"/>
    </xf>
    <xf numFmtId="0" fontId="2" fillId="2" borderId="1" xfId="0" applyFont="1" applyFill="1" applyBorder="1" applyAlignment="1">
      <alignment vertical="top" wrapText="1"/>
    </xf>
    <xf numFmtId="165" fontId="1" fillId="2" borderId="1" xfId="0" applyNumberFormat="1" applyFont="1" applyFill="1" applyBorder="1" applyAlignment="1">
      <alignment horizontal="center" vertical="top" wrapText="1"/>
    </xf>
    <xf numFmtId="165" fontId="3" fillId="2" borderId="1" xfId="0" applyNumberFormat="1" applyFont="1" applyFill="1" applyBorder="1" applyAlignment="1">
      <alignment horizontal="center" vertical="top" wrapText="1"/>
    </xf>
    <xf numFmtId="165" fontId="12" fillId="2" borderId="1" xfId="0" applyNumberFormat="1" applyFont="1" applyFill="1" applyBorder="1" applyAlignment="1">
      <alignment horizontal="center" vertical="top"/>
    </xf>
    <xf numFmtId="165" fontId="13" fillId="2" borderId="1" xfId="0" applyNumberFormat="1" applyFont="1" applyFill="1" applyBorder="1" applyAlignment="1">
      <alignment horizontal="center" vertical="top"/>
    </xf>
    <xf numFmtId="165" fontId="2" fillId="2" borderId="1" xfId="0" applyNumberFormat="1" applyFont="1" applyFill="1" applyBorder="1" applyAlignment="1">
      <alignment horizontal="center" vertical="top" wrapText="1"/>
    </xf>
    <xf numFmtId="0" fontId="5" fillId="0" borderId="0" xfId="0" applyFont="1" applyFill="1" applyAlignment="1">
      <alignment vertical="top"/>
    </xf>
    <xf numFmtId="0" fontId="6" fillId="0" borderId="0" xfId="0" applyFont="1" applyFill="1" applyBorder="1" applyAlignment="1">
      <alignment vertical="top" wrapText="1"/>
    </xf>
    <xf numFmtId="165" fontId="6" fillId="0" borderId="0" xfId="0" applyNumberFormat="1" applyFont="1" applyFill="1" applyBorder="1" applyAlignment="1">
      <alignment horizontal="center" vertical="top" wrapText="1"/>
    </xf>
    <xf numFmtId="0" fontId="6" fillId="0" borderId="0" xfId="0" applyFont="1" applyFill="1" applyBorder="1" applyAlignment="1">
      <alignment vertical="top"/>
    </xf>
    <xf numFmtId="0" fontId="7" fillId="0" borderId="0" xfId="0" applyFont="1" applyFill="1" applyBorder="1" applyAlignment="1">
      <alignment horizontal="center" vertical="top"/>
    </xf>
    <xf numFmtId="0" fontId="8" fillId="0" borderId="0" xfId="0" applyFont="1" applyFill="1" applyBorder="1" applyAlignment="1">
      <alignment horizontal="left" vertical="top"/>
    </xf>
    <xf numFmtId="165" fontId="5" fillId="0" borderId="0" xfId="0" applyNumberFormat="1" applyFont="1" applyFill="1" applyAlignment="1">
      <alignment horizontal="center" vertical="top"/>
    </xf>
    <xf numFmtId="0" fontId="1" fillId="0" borderId="1" xfId="0"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5" fontId="15" fillId="2" borderId="1" xfId="0" applyNumberFormat="1" applyFont="1" applyFill="1" applyBorder="1" applyAlignment="1">
      <alignment horizontal="center" vertical="top"/>
    </xf>
    <xf numFmtId="4" fontId="1" fillId="2" borderId="1" xfId="0" applyNumberFormat="1" applyFont="1" applyFill="1" applyBorder="1" applyAlignment="1">
      <alignment horizontal="center" vertical="top" wrapText="1"/>
    </xf>
    <xf numFmtId="166" fontId="1" fillId="2"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1" fillId="2" borderId="0" xfId="0" applyFont="1" applyFill="1" applyBorder="1" applyAlignment="1">
      <alignment horizontal="left" vertical="top"/>
    </xf>
    <xf numFmtId="0" fontId="11" fillId="2" borderId="0" xfId="0" applyFont="1" applyFill="1" applyBorder="1" applyAlignment="1">
      <alignment horizontal="left" vertical="top" wrapText="1"/>
    </xf>
    <xf numFmtId="165" fontId="3" fillId="2" borderId="0" xfId="0" applyNumberFormat="1" applyFont="1" applyFill="1" applyBorder="1" applyAlignment="1">
      <alignment horizontal="center" vertical="top" wrapText="1"/>
    </xf>
    <xf numFmtId="4" fontId="12" fillId="2" borderId="1" xfId="0" applyNumberFormat="1" applyFont="1" applyFill="1" applyBorder="1" applyAlignment="1">
      <alignment horizontal="center" vertical="top"/>
    </xf>
    <xf numFmtId="4" fontId="3" fillId="2" borderId="1" xfId="0"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0" fontId="10" fillId="0" borderId="0" xfId="0" applyFont="1" applyFill="1" applyBorder="1" applyAlignment="1">
      <alignment horizontal="center" wrapText="1"/>
    </xf>
    <xf numFmtId="0" fontId="0" fillId="0" borderId="0" xfId="0" applyAlignment="1">
      <alignment wrapText="1"/>
    </xf>
    <xf numFmtId="0" fontId="9" fillId="0" borderId="2" xfId="0" applyFont="1" applyFill="1" applyBorder="1" applyAlignment="1">
      <alignment horizontal="center" vertical="top" wrapText="1"/>
    </xf>
    <xf numFmtId="0" fontId="5" fillId="2" borderId="0" xfId="0" applyFont="1" applyFill="1" applyAlignment="1">
      <alignment horizontal="center" vertical="top" wrapText="1"/>
    </xf>
  </cellXfs>
  <cellStyles count="3">
    <cellStyle name="xl59" xfId="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4"/>
  <sheetViews>
    <sheetView tabSelected="1" zoomScaleNormal="100" workbookViewId="0">
      <selection activeCell="D12" sqref="D12"/>
    </sheetView>
  </sheetViews>
  <sheetFormatPr defaultRowHeight="12.75" x14ac:dyDescent="0.25"/>
  <cols>
    <col min="1" max="1" width="24.875" style="4" customWidth="1"/>
    <col min="2" max="2" width="45.625" style="4" customWidth="1"/>
    <col min="3" max="3" width="14" style="4" customWidth="1"/>
    <col min="4" max="4" width="16" style="5" customWidth="1"/>
    <col min="5" max="5" width="8.625" style="4" customWidth="1"/>
    <col min="6" max="225" width="9" style="4"/>
    <col min="226" max="226" width="24.375" style="4" customWidth="1"/>
    <col min="227" max="227" width="45.875" style="4" customWidth="1"/>
    <col min="228" max="228" width="13.875" style="4" customWidth="1"/>
    <col min="229" max="232" width="14" style="4" customWidth="1"/>
    <col min="233" max="233" width="18.25" style="4" customWidth="1"/>
    <col min="234" max="481" width="9" style="4"/>
    <col min="482" max="482" width="24.375" style="4" customWidth="1"/>
    <col min="483" max="483" width="45.875" style="4" customWidth="1"/>
    <col min="484" max="484" width="13.875" style="4" customWidth="1"/>
    <col min="485" max="488" width="14" style="4" customWidth="1"/>
    <col min="489" max="489" width="18.25" style="4" customWidth="1"/>
    <col min="490" max="737" width="9" style="4"/>
    <col min="738" max="738" width="24.375" style="4" customWidth="1"/>
    <col min="739" max="739" width="45.875" style="4" customWidth="1"/>
    <col min="740" max="740" width="13.875" style="4" customWidth="1"/>
    <col min="741" max="744" width="14" style="4" customWidth="1"/>
    <col min="745" max="745" width="18.25" style="4" customWidth="1"/>
    <col min="746" max="993" width="9" style="4"/>
    <col min="994" max="994" width="24.375" style="4" customWidth="1"/>
    <col min="995" max="995" width="45.875" style="4" customWidth="1"/>
    <col min="996" max="996" width="13.875" style="4" customWidth="1"/>
    <col min="997" max="1000" width="14" style="4" customWidth="1"/>
    <col min="1001" max="1001" width="18.25" style="4" customWidth="1"/>
    <col min="1002" max="1249" width="9" style="4"/>
    <col min="1250" max="1250" width="24.375" style="4" customWidth="1"/>
    <col min="1251" max="1251" width="45.875" style="4" customWidth="1"/>
    <col min="1252" max="1252" width="13.875" style="4" customWidth="1"/>
    <col min="1253" max="1256" width="14" style="4" customWidth="1"/>
    <col min="1257" max="1257" width="18.25" style="4" customWidth="1"/>
    <col min="1258" max="1505" width="9" style="4"/>
    <col min="1506" max="1506" width="24.375" style="4" customWidth="1"/>
    <col min="1507" max="1507" width="45.875" style="4" customWidth="1"/>
    <col min="1508" max="1508" width="13.875" style="4" customWidth="1"/>
    <col min="1509" max="1512" width="14" style="4" customWidth="1"/>
    <col min="1513" max="1513" width="18.25" style="4" customWidth="1"/>
    <col min="1514" max="1761" width="9" style="4"/>
    <col min="1762" max="1762" width="24.375" style="4" customWidth="1"/>
    <col min="1763" max="1763" width="45.875" style="4" customWidth="1"/>
    <col min="1764" max="1764" width="13.875" style="4" customWidth="1"/>
    <col min="1765" max="1768" width="14" style="4" customWidth="1"/>
    <col min="1769" max="1769" width="18.25" style="4" customWidth="1"/>
    <col min="1770" max="2017" width="9" style="4"/>
    <col min="2018" max="2018" width="24.375" style="4" customWidth="1"/>
    <col min="2019" max="2019" width="45.875" style="4" customWidth="1"/>
    <col min="2020" max="2020" width="13.875" style="4" customWidth="1"/>
    <col min="2021" max="2024" width="14" style="4" customWidth="1"/>
    <col min="2025" max="2025" width="18.25" style="4" customWidth="1"/>
    <col min="2026" max="2273" width="9" style="4"/>
    <col min="2274" max="2274" width="24.375" style="4" customWidth="1"/>
    <col min="2275" max="2275" width="45.875" style="4" customWidth="1"/>
    <col min="2276" max="2276" width="13.875" style="4" customWidth="1"/>
    <col min="2277" max="2280" width="14" style="4" customWidth="1"/>
    <col min="2281" max="2281" width="18.25" style="4" customWidth="1"/>
    <col min="2282" max="2529" width="9" style="4"/>
    <col min="2530" max="2530" width="24.375" style="4" customWidth="1"/>
    <col min="2531" max="2531" width="45.875" style="4" customWidth="1"/>
    <col min="2532" max="2532" width="13.875" style="4" customWidth="1"/>
    <col min="2533" max="2536" width="14" style="4" customWidth="1"/>
    <col min="2537" max="2537" width="18.25" style="4" customWidth="1"/>
    <col min="2538" max="2785" width="9" style="4"/>
    <col min="2786" max="2786" width="24.375" style="4" customWidth="1"/>
    <col min="2787" max="2787" width="45.875" style="4" customWidth="1"/>
    <col min="2788" max="2788" width="13.875" style="4" customWidth="1"/>
    <col min="2789" max="2792" width="14" style="4" customWidth="1"/>
    <col min="2793" max="2793" width="18.25" style="4" customWidth="1"/>
    <col min="2794" max="3041" width="9" style="4"/>
    <col min="3042" max="3042" width="24.375" style="4" customWidth="1"/>
    <col min="3043" max="3043" width="45.875" style="4" customWidth="1"/>
    <col min="3044" max="3044" width="13.875" style="4" customWidth="1"/>
    <col min="3045" max="3048" width="14" style="4" customWidth="1"/>
    <col min="3049" max="3049" width="18.25" style="4" customWidth="1"/>
    <col min="3050" max="3297" width="9" style="4"/>
    <col min="3298" max="3298" width="24.375" style="4" customWidth="1"/>
    <col min="3299" max="3299" width="45.875" style="4" customWidth="1"/>
    <col min="3300" max="3300" width="13.875" style="4" customWidth="1"/>
    <col min="3301" max="3304" width="14" style="4" customWidth="1"/>
    <col min="3305" max="3305" width="18.25" style="4" customWidth="1"/>
    <col min="3306" max="3553" width="9" style="4"/>
    <col min="3554" max="3554" width="24.375" style="4" customWidth="1"/>
    <col min="3555" max="3555" width="45.875" style="4" customWidth="1"/>
    <col min="3556" max="3556" width="13.875" style="4" customWidth="1"/>
    <col min="3557" max="3560" width="14" style="4" customWidth="1"/>
    <col min="3561" max="3561" width="18.25" style="4" customWidth="1"/>
    <col min="3562" max="3809" width="9" style="4"/>
    <col min="3810" max="3810" width="24.375" style="4" customWidth="1"/>
    <col min="3811" max="3811" width="45.875" style="4" customWidth="1"/>
    <col min="3812" max="3812" width="13.875" style="4" customWidth="1"/>
    <col min="3813" max="3816" width="14" style="4" customWidth="1"/>
    <col min="3817" max="3817" width="18.25" style="4" customWidth="1"/>
    <col min="3818" max="4065" width="9" style="4"/>
    <col min="4066" max="4066" width="24.375" style="4" customWidth="1"/>
    <col min="4067" max="4067" width="45.875" style="4" customWidth="1"/>
    <col min="4068" max="4068" width="13.875" style="4" customWidth="1"/>
    <col min="4069" max="4072" width="14" style="4" customWidth="1"/>
    <col min="4073" max="4073" width="18.25" style="4" customWidth="1"/>
    <col min="4074" max="4321" width="9" style="4"/>
    <col min="4322" max="4322" width="24.375" style="4" customWidth="1"/>
    <col min="4323" max="4323" width="45.875" style="4" customWidth="1"/>
    <col min="4324" max="4324" width="13.875" style="4" customWidth="1"/>
    <col min="4325" max="4328" width="14" style="4" customWidth="1"/>
    <col min="4329" max="4329" width="18.25" style="4" customWidth="1"/>
    <col min="4330" max="4577" width="9" style="4"/>
    <col min="4578" max="4578" width="24.375" style="4" customWidth="1"/>
    <col min="4579" max="4579" width="45.875" style="4" customWidth="1"/>
    <col min="4580" max="4580" width="13.875" style="4" customWidth="1"/>
    <col min="4581" max="4584" width="14" style="4" customWidth="1"/>
    <col min="4585" max="4585" width="18.25" style="4" customWidth="1"/>
    <col min="4586" max="4833" width="9" style="4"/>
    <col min="4834" max="4834" width="24.375" style="4" customWidth="1"/>
    <col min="4835" max="4835" width="45.875" style="4" customWidth="1"/>
    <col min="4836" max="4836" width="13.875" style="4" customWidth="1"/>
    <col min="4837" max="4840" width="14" style="4" customWidth="1"/>
    <col min="4841" max="4841" width="18.25" style="4" customWidth="1"/>
    <col min="4842" max="5089" width="9" style="4"/>
    <col min="5090" max="5090" width="24.375" style="4" customWidth="1"/>
    <col min="5091" max="5091" width="45.875" style="4" customWidth="1"/>
    <col min="5092" max="5092" width="13.875" style="4" customWidth="1"/>
    <col min="5093" max="5096" width="14" style="4" customWidth="1"/>
    <col min="5097" max="5097" width="18.25" style="4" customWidth="1"/>
    <col min="5098" max="5345" width="9" style="4"/>
    <col min="5346" max="5346" width="24.375" style="4" customWidth="1"/>
    <col min="5347" max="5347" width="45.875" style="4" customWidth="1"/>
    <col min="5348" max="5348" width="13.875" style="4" customWidth="1"/>
    <col min="5349" max="5352" width="14" style="4" customWidth="1"/>
    <col min="5353" max="5353" width="18.25" style="4" customWidth="1"/>
    <col min="5354" max="5601" width="9" style="4"/>
    <col min="5602" max="5602" width="24.375" style="4" customWidth="1"/>
    <col min="5603" max="5603" width="45.875" style="4" customWidth="1"/>
    <col min="5604" max="5604" width="13.875" style="4" customWidth="1"/>
    <col min="5605" max="5608" width="14" style="4" customWidth="1"/>
    <col min="5609" max="5609" width="18.25" style="4" customWidth="1"/>
    <col min="5610" max="5857" width="9" style="4"/>
    <col min="5858" max="5858" width="24.375" style="4" customWidth="1"/>
    <col min="5859" max="5859" width="45.875" style="4" customWidth="1"/>
    <col min="5860" max="5860" width="13.875" style="4" customWidth="1"/>
    <col min="5861" max="5864" width="14" style="4" customWidth="1"/>
    <col min="5865" max="5865" width="18.25" style="4" customWidth="1"/>
    <col min="5866" max="6113" width="9" style="4"/>
    <col min="6114" max="6114" width="24.375" style="4" customWidth="1"/>
    <col min="6115" max="6115" width="45.875" style="4" customWidth="1"/>
    <col min="6116" max="6116" width="13.875" style="4" customWidth="1"/>
    <col min="6117" max="6120" width="14" style="4" customWidth="1"/>
    <col min="6121" max="6121" width="18.25" style="4" customWidth="1"/>
    <col min="6122" max="6369" width="9" style="4"/>
    <col min="6370" max="6370" width="24.375" style="4" customWidth="1"/>
    <col min="6371" max="6371" width="45.875" style="4" customWidth="1"/>
    <col min="6372" max="6372" width="13.875" style="4" customWidth="1"/>
    <col min="6373" max="6376" width="14" style="4" customWidth="1"/>
    <col min="6377" max="6377" width="18.25" style="4" customWidth="1"/>
    <col min="6378" max="6625" width="9" style="4"/>
    <col min="6626" max="6626" width="24.375" style="4" customWidth="1"/>
    <col min="6627" max="6627" width="45.875" style="4" customWidth="1"/>
    <col min="6628" max="6628" width="13.875" style="4" customWidth="1"/>
    <col min="6629" max="6632" width="14" style="4" customWidth="1"/>
    <col min="6633" max="6633" width="18.25" style="4" customWidth="1"/>
    <col min="6634" max="6881" width="9" style="4"/>
    <col min="6882" max="6882" width="24.375" style="4" customWidth="1"/>
    <col min="6883" max="6883" width="45.875" style="4" customWidth="1"/>
    <col min="6884" max="6884" width="13.875" style="4" customWidth="1"/>
    <col min="6885" max="6888" width="14" style="4" customWidth="1"/>
    <col min="6889" max="6889" width="18.25" style="4" customWidth="1"/>
    <col min="6890" max="7137" width="9" style="4"/>
    <col min="7138" max="7138" width="24.375" style="4" customWidth="1"/>
    <col min="7139" max="7139" width="45.875" style="4" customWidth="1"/>
    <col min="7140" max="7140" width="13.875" style="4" customWidth="1"/>
    <col min="7141" max="7144" width="14" style="4" customWidth="1"/>
    <col min="7145" max="7145" width="18.25" style="4" customWidth="1"/>
    <col min="7146" max="7393" width="9" style="4"/>
    <col min="7394" max="7394" width="24.375" style="4" customWidth="1"/>
    <col min="7395" max="7395" width="45.875" style="4" customWidth="1"/>
    <col min="7396" max="7396" width="13.875" style="4" customWidth="1"/>
    <col min="7397" max="7400" width="14" style="4" customWidth="1"/>
    <col min="7401" max="7401" width="18.25" style="4" customWidth="1"/>
    <col min="7402" max="7649" width="9" style="4"/>
    <col min="7650" max="7650" width="24.375" style="4" customWidth="1"/>
    <col min="7651" max="7651" width="45.875" style="4" customWidth="1"/>
    <col min="7652" max="7652" width="13.875" style="4" customWidth="1"/>
    <col min="7653" max="7656" width="14" style="4" customWidth="1"/>
    <col min="7657" max="7657" width="18.25" style="4" customWidth="1"/>
    <col min="7658" max="7905" width="9" style="4"/>
    <col min="7906" max="7906" width="24.375" style="4" customWidth="1"/>
    <col min="7907" max="7907" width="45.875" style="4" customWidth="1"/>
    <col min="7908" max="7908" width="13.875" style="4" customWidth="1"/>
    <col min="7909" max="7912" width="14" style="4" customWidth="1"/>
    <col min="7913" max="7913" width="18.25" style="4" customWidth="1"/>
    <col min="7914" max="8161" width="9" style="4"/>
    <col min="8162" max="8162" width="24.375" style="4" customWidth="1"/>
    <col min="8163" max="8163" width="45.875" style="4" customWidth="1"/>
    <col min="8164" max="8164" width="13.875" style="4" customWidth="1"/>
    <col min="8165" max="8168" width="14" style="4" customWidth="1"/>
    <col min="8169" max="8169" width="18.25" style="4" customWidth="1"/>
    <col min="8170" max="8417" width="9" style="4"/>
    <col min="8418" max="8418" width="24.375" style="4" customWidth="1"/>
    <col min="8419" max="8419" width="45.875" style="4" customWidth="1"/>
    <col min="8420" max="8420" width="13.875" style="4" customWidth="1"/>
    <col min="8421" max="8424" width="14" style="4" customWidth="1"/>
    <col min="8425" max="8425" width="18.25" style="4" customWidth="1"/>
    <col min="8426" max="8673" width="9" style="4"/>
    <col min="8674" max="8674" width="24.375" style="4" customWidth="1"/>
    <col min="8675" max="8675" width="45.875" style="4" customWidth="1"/>
    <col min="8676" max="8676" width="13.875" style="4" customWidth="1"/>
    <col min="8677" max="8680" width="14" style="4" customWidth="1"/>
    <col min="8681" max="8681" width="18.25" style="4" customWidth="1"/>
    <col min="8682" max="8929" width="9" style="4"/>
    <col min="8930" max="8930" width="24.375" style="4" customWidth="1"/>
    <col min="8931" max="8931" width="45.875" style="4" customWidth="1"/>
    <col min="8932" max="8932" width="13.875" style="4" customWidth="1"/>
    <col min="8933" max="8936" width="14" style="4" customWidth="1"/>
    <col min="8937" max="8937" width="18.25" style="4" customWidth="1"/>
    <col min="8938" max="9185" width="9" style="4"/>
    <col min="9186" max="9186" width="24.375" style="4" customWidth="1"/>
    <col min="9187" max="9187" width="45.875" style="4" customWidth="1"/>
    <col min="9188" max="9188" width="13.875" style="4" customWidth="1"/>
    <col min="9189" max="9192" width="14" style="4" customWidth="1"/>
    <col min="9193" max="9193" width="18.25" style="4" customWidth="1"/>
    <col min="9194" max="9441" width="9" style="4"/>
    <col min="9442" max="9442" width="24.375" style="4" customWidth="1"/>
    <col min="9443" max="9443" width="45.875" style="4" customWidth="1"/>
    <col min="9444" max="9444" width="13.875" style="4" customWidth="1"/>
    <col min="9445" max="9448" width="14" style="4" customWidth="1"/>
    <col min="9449" max="9449" width="18.25" style="4" customWidth="1"/>
    <col min="9450" max="9697" width="9" style="4"/>
    <col min="9698" max="9698" width="24.375" style="4" customWidth="1"/>
    <col min="9699" max="9699" width="45.875" style="4" customWidth="1"/>
    <col min="9700" max="9700" width="13.875" style="4" customWidth="1"/>
    <col min="9701" max="9704" width="14" style="4" customWidth="1"/>
    <col min="9705" max="9705" width="18.25" style="4" customWidth="1"/>
    <col min="9706" max="9953" width="9" style="4"/>
    <col min="9954" max="9954" width="24.375" style="4" customWidth="1"/>
    <col min="9955" max="9955" width="45.875" style="4" customWidth="1"/>
    <col min="9956" max="9956" width="13.875" style="4" customWidth="1"/>
    <col min="9957" max="9960" width="14" style="4" customWidth="1"/>
    <col min="9961" max="9961" width="18.25" style="4" customWidth="1"/>
    <col min="9962" max="10209" width="9" style="4"/>
    <col min="10210" max="10210" width="24.375" style="4" customWidth="1"/>
    <col min="10211" max="10211" width="45.875" style="4" customWidth="1"/>
    <col min="10212" max="10212" width="13.875" style="4" customWidth="1"/>
    <col min="10213" max="10216" width="14" style="4" customWidth="1"/>
    <col min="10217" max="10217" width="18.25" style="4" customWidth="1"/>
    <col min="10218" max="10465" width="9" style="4"/>
    <col min="10466" max="10466" width="24.375" style="4" customWidth="1"/>
    <col min="10467" max="10467" width="45.875" style="4" customWidth="1"/>
    <col min="10468" max="10468" width="13.875" style="4" customWidth="1"/>
    <col min="10469" max="10472" width="14" style="4" customWidth="1"/>
    <col min="10473" max="10473" width="18.25" style="4" customWidth="1"/>
    <col min="10474" max="10721" width="9" style="4"/>
    <col min="10722" max="10722" width="24.375" style="4" customWidth="1"/>
    <col min="10723" max="10723" width="45.875" style="4" customWidth="1"/>
    <col min="10724" max="10724" width="13.875" style="4" customWidth="1"/>
    <col min="10725" max="10728" width="14" style="4" customWidth="1"/>
    <col min="10729" max="10729" width="18.25" style="4" customWidth="1"/>
    <col min="10730" max="10977" width="9" style="4"/>
    <col min="10978" max="10978" width="24.375" style="4" customWidth="1"/>
    <col min="10979" max="10979" width="45.875" style="4" customWidth="1"/>
    <col min="10980" max="10980" width="13.875" style="4" customWidth="1"/>
    <col min="10981" max="10984" width="14" style="4" customWidth="1"/>
    <col min="10985" max="10985" width="18.25" style="4" customWidth="1"/>
    <col min="10986" max="11233" width="9" style="4"/>
    <col min="11234" max="11234" width="24.375" style="4" customWidth="1"/>
    <col min="11235" max="11235" width="45.875" style="4" customWidth="1"/>
    <col min="11236" max="11236" width="13.875" style="4" customWidth="1"/>
    <col min="11237" max="11240" width="14" style="4" customWidth="1"/>
    <col min="11241" max="11241" width="18.25" style="4" customWidth="1"/>
    <col min="11242" max="11489" width="9" style="4"/>
    <col min="11490" max="11490" width="24.375" style="4" customWidth="1"/>
    <col min="11491" max="11491" width="45.875" style="4" customWidth="1"/>
    <col min="11492" max="11492" width="13.875" style="4" customWidth="1"/>
    <col min="11493" max="11496" width="14" style="4" customWidth="1"/>
    <col min="11497" max="11497" width="18.25" style="4" customWidth="1"/>
    <col min="11498" max="11745" width="9" style="4"/>
    <col min="11746" max="11746" width="24.375" style="4" customWidth="1"/>
    <col min="11747" max="11747" width="45.875" style="4" customWidth="1"/>
    <col min="11748" max="11748" width="13.875" style="4" customWidth="1"/>
    <col min="11749" max="11752" width="14" style="4" customWidth="1"/>
    <col min="11753" max="11753" width="18.25" style="4" customWidth="1"/>
    <col min="11754" max="12001" width="9" style="4"/>
    <col min="12002" max="12002" width="24.375" style="4" customWidth="1"/>
    <col min="12003" max="12003" width="45.875" style="4" customWidth="1"/>
    <col min="12004" max="12004" width="13.875" style="4" customWidth="1"/>
    <col min="12005" max="12008" width="14" style="4" customWidth="1"/>
    <col min="12009" max="12009" width="18.25" style="4" customWidth="1"/>
    <col min="12010" max="12257" width="9" style="4"/>
    <col min="12258" max="12258" width="24.375" style="4" customWidth="1"/>
    <col min="12259" max="12259" width="45.875" style="4" customWidth="1"/>
    <col min="12260" max="12260" width="13.875" style="4" customWidth="1"/>
    <col min="12261" max="12264" width="14" style="4" customWidth="1"/>
    <col min="12265" max="12265" width="18.25" style="4" customWidth="1"/>
    <col min="12266" max="12513" width="9" style="4"/>
    <col min="12514" max="12514" width="24.375" style="4" customWidth="1"/>
    <col min="12515" max="12515" width="45.875" style="4" customWidth="1"/>
    <col min="12516" max="12516" width="13.875" style="4" customWidth="1"/>
    <col min="12517" max="12520" width="14" style="4" customWidth="1"/>
    <col min="12521" max="12521" width="18.25" style="4" customWidth="1"/>
    <col min="12522" max="12769" width="9" style="4"/>
    <col min="12770" max="12770" width="24.375" style="4" customWidth="1"/>
    <col min="12771" max="12771" width="45.875" style="4" customWidth="1"/>
    <col min="12772" max="12772" width="13.875" style="4" customWidth="1"/>
    <col min="12773" max="12776" width="14" style="4" customWidth="1"/>
    <col min="12777" max="12777" width="18.25" style="4" customWidth="1"/>
    <col min="12778" max="13025" width="9" style="4"/>
    <col min="13026" max="13026" width="24.375" style="4" customWidth="1"/>
    <col min="13027" max="13027" width="45.875" style="4" customWidth="1"/>
    <col min="13028" max="13028" width="13.875" style="4" customWidth="1"/>
    <col min="13029" max="13032" width="14" style="4" customWidth="1"/>
    <col min="13033" max="13033" width="18.25" style="4" customWidth="1"/>
    <col min="13034" max="13281" width="9" style="4"/>
    <col min="13282" max="13282" width="24.375" style="4" customWidth="1"/>
    <col min="13283" max="13283" width="45.875" style="4" customWidth="1"/>
    <col min="13284" max="13284" width="13.875" style="4" customWidth="1"/>
    <col min="13285" max="13288" width="14" style="4" customWidth="1"/>
    <col min="13289" max="13289" width="18.25" style="4" customWidth="1"/>
    <col min="13290" max="13537" width="9" style="4"/>
    <col min="13538" max="13538" width="24.375" style="4" customWidth="1"/>
    <col min="13539" max="13539" width="45.875" style="4" customWidth="1"/>
    <col min="13540" max="13540" width="13.875" style="4" customWidth="1"/>
    <col min="13541" max="13544" width="14" style="4" customWidth="1"/>
    <col min="13545" max="13545" width="18.25" style="4" customWidth="1"/>
    <col min="13546" max="13793" width="9" style="4"/>
    <col min="13794" max="13794" width="24.375" style="4" customWidth="1"/>
    <col min="13795" max="13795" width="45.875" style="4" customWidth="1"/>
    <col min="13796" max="13796" width="13.875" style="4" customWidth="1"/>
    <col min="13797" max="13800" width="14" style="4" customWidth="1"/>
    <col min="13801" max="13801" width="18.25" style="4" customWidth="1"/>
    <col min="13802" max="14049" width="9" style="4"/>
    <col min="14050" max="14050" width="24.375" style="4" customWidth="1"/>
    <col min="14051" max="14051" width="45.875" style="4" customWidth="1"/>
    <col min="14052" max="14052" width="13.875" style="4" customWidth="1"/>
    <col min="14053" max="14056" width="14" style="4" customWidth="1"/>
    <col min="14057" max="14057" width="18.25" style="4" customWidth="1"/>
    <col min="14058" max="14305" width="9" style="4"/>
    <col min="14306" max="14306" width="24.375" style="4" customWidth="1"/>
    <col min="14307" max="14307" width="45.875" style="4" customWidth="1"/>
    <col min="14308" max="14308" width="13.875" style="4" customWidth="1"/>
    <col min="14309" max="14312" width="14" style="4" customWidth="1"/>
    <col min="14313" max="14313" width="18.25" style="4" customWidth="1"/>
    <col min="14314" max="14561" width="9" style="4"/>
    <col min="14562" max="14562" width="24.375" style="4" customWidth="1"/>
    <col min="14563" max="14563" width="45.875" style="4" customWidth="1"/>
    <col min="14564" max="14564" width="13.875" style="4" customWidth="1"/>
    <col min="14565" max="14568" width="14" style="4" customWidth="1"/>
    <col min="14569" max="14569" width="18.25" style="4" customWidth="1"/>
    <col min="14570" max="14817" width="9" style="4"/>
    <col min="14818" max="14818" width="24.375" style="4" customWidth="1"/>
    <col min="14819" max="14819" width="45.875" style="4" customWidth="1"/>
    <col min="14820" max="14820" width="13.875" style="4" customWidth="1"/>
    <col min="14821" max="14824" width="14" style="4" customWidth="1"/>
    <col min="14825" max="14825" width="18.25" style="4" customWidth="1"/>
    <col min="14826" max="15073" width="9" style="4"/>
    <col min="15074" max="15074" width="24.375" style="4" customWidth="1"/>
    <col min="15075" max="15075" width="45.875" style="4" customWidth="1"/>
    <col min="15076" max="15076" width="13.875" style="4" customWidth="1"/>
    <col min="15077" max="15080" width="14" style="4" customWidth="1"/>
    <col min="15081" max="15081" width="18.25" style="4" customWidth="1"/>
    <col min="15082" max="15329" width="9" style="4"/>
    <col min="15330" max="15330" width="24.375" style="4" customWidth="1"/>
    <col min="15331" max="15331" width="45.875" style="4" customWidth="1"/>
    <col min="15332" max="15332" width="13.875" style="4" customWidth="1"/>
    <col min="15333" max="15336" width="14" style="4" customWidth="1"/>
    <col min="15337" max="15337" width="18.25" style="4" customWidth="1"/>
    <col min="15338" max="15585" width="9" style="4"/>
    <col min="15586" max="15586" width="24.375" style="4" customWidth="1"/>
    <col min="15587" max="15587" width="45.875" style="4" customWidth="1"/>
    <col min="15588" max="15588" width="13.875" style="4" customWidth="1"/>
    <col min="15589" max="15592" width="14" style="4" customWidth="1"/>
    <col min="15593" max="15593" width="18.25" style="4" customWidth="1"/>
    <col min="15594" max="15841" width="9" style="4"/>
    <col min="15842" max="15842" width="24.375" style="4" customWidth="1"/>
    <col min="15843" max="15843" width="45.875" style="4" customWidth="1"/>
    <col min="15844" max="15844" width="13.875" style="4" customWidth="1"/>
    <col min="15845" max="15848" width="14" style="4" customWidth="1"/>
    <col min="15849" max="15849" width="18.25" style="4" customWidth="1"/>
    <col min="15850" max="16097" width="9" style="4"/>
    <col min="16098" max="16098" width="24.375" style="4" customWidth="1"/>
    <col min="16099" max="16099" width="45.875" style="4" customWidth="1"/>
    <col min="16100" max="16100" width="13.875" style="4" customWidth="1"/>
    <col min="16101" max="16104" width="14" style="4" customWidth="1"/>
    <col min="16105" max="16105" width="18.25" style="4" customWidth="1"/>
    <col min="16106" max="16384" width="9" style="4"/>
  </cols>
  <sheetData>
    <row r="1" spans="1:5" ht="18.75" x14ac:dyDescent="0.25">
      <c r="A1" s="17"/>
      <c r="B1" s="18"/>
      <c r="C1" s="18"/>
      <c r="D1" s="36" t="s">
        <v>190</v>
      </c>
      <c r="E1" s="36"/>
    </row>
    <row r="2" spans="1:5" ht="18.75" x14ac:dyDescent="0.25">
      <c r="A2" s="18"/>
      <c r="B2" s="18"/>
      <c r="C2" s="18"/>
      <c r="D2" s="19"/>
      <c r="E2" s="19"/>
    </row>
    <row r="3" spans="1:5" ht="18.75" x14ac:dyDescent="0.25">
      <c r="A3" s="17"/>
      <c r="B3" s="17"/>
      <c r="C3" s="17"/>
      <c r="D3" s="20" t="s">
        <v>191</v>
      </c>
      <c r="E3" s="20"/>
    </row>
    <row r="4" spans="1:5" ht="18.75" x14ac:dyDescent="0.25">
      <c r="A4" s="21"/>
      <c r="B4" s="22"/>
      <c r="C4" s="18"/>
      <c r="D4" s="23"/>
      <c r="E4" s="23"/>
    </row>
    <row r="5" spans="1:5" ht="32.25" customHeight="1" x14ac:dyDescent="0.25">
      <c r="A5" s="21"/>
      <c r="B5" s="22"/>
      <c r="C5" s="18"/>
      <c r="D5" s="23"/>
      <c r="E5" s="23"/>
    </row>
    <row r="6" spans="1:5" ht="16.5" x14ac:dyDescent="0.3">
      <c r="A6" s="37" t="s">
        <v>192</v>
      </c>
      <c r="B6" s="38"/>
      <c r="C6" s="38"/>
      <c r="D6" s="38"/>
      <c r="E6" s="38"/>
    </row>
    <row r="7" spans="1:5" ht="54" customHeight="1" x14ac:dyDescent="0.25">
      <c r="A7" s="39" t="s">
        <v>381</v>
      </c>
      <c r="B7" s="39"/>
      <c r="C7" s="39"/>
      <c r="D7" s="39"/>
      <c r="E7" s="39"/>
    </row>
    <row r="8" spans="1:5" ht="78.75" x14ac:dyDescent="0.25">
      <c r="A8" s="24" t="s">
        <v>0</v>
      </c>
      <c r="B8" s="24" t="s">
        <v>1</v>
      </c>
      <c r="C8" s="12" t="s">
        <v>2</v>
      </c>
      <c r="D8" s="25" t="s">
        <v>193</v>
      </c>
      <c r="E8" s="25" t="s">
        <v>194</v>
      </c>
    </row>
    <row r="9" spans="1:5" ht="15.75" x14ac:dyDescent="0.25">
      <c r="A9" s="29">
        <v>1</v>
      </c>
      <c r="B9" s="29">
        <v>2</v>
      </c>
      <c r="C9" s="30">
        <v>3</v>
      </c>
      <c r="D9" s="29">
        <v>4</v>
      </c>
      <c r="E9" s="29">
        <v>5</v>
      </c>
    </row>
    <row r="10" spans="1:5" ht="15.75" x14ac:dyDescent="0.25">
      <c r="A10" s="6" t="s">
        <v>3</v>
      </c>
      <c r="B10" s="6" t="s">
        <v>4</v>
      </c>
      <c r="C10" s="35">
        <v>29822208.34</v>
      </c>
      <c r="D10" s="35">
        <v>21996300.210670002</v>
      </c>
      <c r="E10" s="13">
        <f>D10/C10*100</f>
        <v>73.75811998860847</v>
      </c>
    </row>
    <row r="11" spans="1:5" ht="15.75" x14ac:dyDescent="0.25">
      <c r="A11" s="1" t="s">
        <v>5</v>
      </c>
      <c r="B11" s="1" t="s">
        <v>6</v>
      </c>
      <c r="C11" s="35">
        <f>C12+C131+C134+C138+C144+C188</f>
        <v>21071491.709999997</v>
      </c>
      <c r="D11" s="35">
        <f>D12+D131+D134+D138+D144+D188-0.01</f>
        <v>14927773.450269999</v>
      </c>
      <c r="E11" s="13">
        <f t="shared" ref="E11:E90" si="0">D11/C11*100</f>
        <v>70.843458335632008</v>
      </c>
    </row>
    <row r="12" spans="1:5" ht="47.25" x14ac:dyDescent="0.25">
      <c r="A12" s="1" t="s">
        <v>7</v>
      </c>
      <c r="B12" s="1" t="s">
        <v>8</v>
      </c>
      <c r="C12" s="35">
        <f>C13+C23+C72+C112</f>
        <v>20200216.759999998</v>
      </c>
      <c r="D12" s="35">
        <f>D13+D23+D72+D112</f>
        <v>14213318.787659999</v>
      </c>
      <c r="E12" s="13">
        <f t="shared" si="0"/>
        <v>70.362209260075289</v>
      </c>
    </row>
    <row r="13" spans="1:5" ht="31.5" x14ac:dyDescent="0.25">
      <c r="A13" s="1" t="s">
        <v>52</v>
      </c>
      <c r="B13" s="1" t="s">
        <v>50</v>
      </c>
      <c r="C13" s="13">
        <f>C14+C16+C20+C18+C22</f>
        <v>11323638</v>
      </c>
      <c r="D13" s="13">
        <f>D14+D16+D20+D18+D22</f>
        <v>8605947.1999999993</v>
      </c>
      <c r="E13" s="13">
        <f t="shared" si="0"/>
        <v>75.999843866432315</v>
      </c>
    </row>
    <row r="14" spans="1:5" ht="31.5" x14ac:dyDescent="0.25">
      <c r="A14" s="2" t="s">
        <v>53</v>
      </c>
      <c r="B14" s="2" t="s">
        <v>9</v>
      </c>
      <c r="C14" s="12">
        <f>C15</f>
        <v>10007230</v>
      </c>
      <c r="D14" s="12">
        <f>D15</f>
        <v>7505422.2000000002</v>
      </c>
      <c r="E14" s="12">
        <f t="shared" si="0"/>
        <v>74.999997002167447</v>
      </c>
    </row>
    <row r="15" spans="1:5" ht="47.25" x14ac:dyDescent="0.25">
      <c r="A15" s="2" t="s">
        <v>54</v>
      </c>
      <c r="B15" s="2" t="s">
        <v>10</v>
      </c>
      <c r="C15" s="12">
        <v>10007230</v>
      </c>
      <c r="D15" s="12">
        <v>7505422.2000000002</v>
      </c>
      <c r="E15" s="12">
        <f t="shared" si="0"/>
        <v>74.999997002167447</v>
      </c>
    </row>
    <row r="16" spans="1:5" ht="31.5" x14ac:dyDescent="0.25">
      <c r="A16" s="2" t="s">
        <v>357</v>
      </c>
      <c r="B16" s="2" t="s">
        <v>359</v>
      </c>
      <c r="C16" s="12">
        <f>C17</f>
        <v>404861</v>
      </c>
      <c r="D16" s="12">
        <f>D17</f>
        <v>404861</v>
      </c>
      <c r="E16" s="12">
        <f t="shared" si="0"/>
        <v>100</v>
      </c>
    </row>
    <row r="17" spans="1:5" ht="47.25" x14ac:dyDescent="0.25">
      <c r="A17" s="2" t="s">
        <v>358</v>
      </c>
      <c r="B17" s="2" t="s">
        <v>360</v>
      </c>
      <c r="C17" s="12">
        <v>404861</v>
      </c>
      <c r="D17" s="12">
        <v>404861</v>
      </c>
      <c r="E17" s="12">
        <f t="shared" si="0"/>
        <v>100</v>
      </c>
    </row>
    <row r="18" spans="1:5" ht="47.25" x14ac:dyDescent="0.25">
      <c r="A18" s="2" t="s">
        <v>182</v>
      </c>
      <c r="B18" s="2" t="s">
        <v>184</v>
      </c>
      <c r="C18" s="12">
        <f>C19</f>
        <v>810008</v>
      </c>
      <c r="D18" s="12">
        <f>D19</f>
        <v>607509</v>
      </c>
      <c r="E18" s="12">
        <f t="shared" si="0"/>
        <v>75.000370366712431</v>
      </c>
    </row>
    <row r="19" spans="1:5" ht="63" x14ac:dyDescent="0.25">
      <c r="A19" s="2" t="s">
        <v>183</v>
      </c>
      <c r="B19" s="2" t="s">
        <v>185</v>
      </c>
      <c r="C19" s="12">
        <v>810008</v>
      </c>
      <c r="D19" s="12">
        <v>607509</v>
      </c>
      <c r="E19" s="12">
        <f t="shared" si="0"/>
        <v>75.000370366712431</v>
      </c>
    </row>
    <row r="20" spans="1:5" ht="47.25" x14ac:dyDescent="0.25">
      <c r="A20" s="2" t="s">
        <v>57</v>
      </c>
      <c r="B20" s="2" t="s">
        <v>55</v>
      </c>
      <c r="C20" s="12">
        <f>C21</f>
        <v>76150</v>
      </c>
      <c r="D20" s="12">
        <f>D21</f>
        <v>62766</v>
      </c>
      <c r="E20" s="12">
        <f t="shared" si="0"/>
        <v>82.424162836506895</v>
      </c>
    </row>
    <row r="21" spans="1:5" ht="63" x14ac:dyDescent="0.25">
      <c r="A21" s="2" t="s">
        <v>58</v>
      </c>
      <c r="B21" s="2" t="s">
        <v>56</v>
      </c>
      <c r="C21" s="12">
        <f>60871+15279</f>
        <v>76150</v>
      </c>
      <c r="D21" s="12">
        <v>62766</v>
      </c>
      <c r="E21" s="12">
        <f t="shared" si="0"/>
        <v>82.424162836506895</v>
      </c>
    </row>
    <row r="22" spans="1:5" ht="63" x14ac:dyDescent="0.25">
      <c r="A22" s="2" t="s">
        <v>382</v>
      </c>
      <c r="B22" s="2" t="s">
        <v>383</v>
      </c>
      <c r="C22" s="12">
        <v>25389</v>
      </c>
      <c r="D22" s="12">
        <v>25389</v>
      </c>
      <c r="E22" s="12">
        <f t="shared" si="0"/>
        <v>100</v>
      </c>
    </row>
    <row r="23" spans="1:5" ht="47.25" x14ac:dyDescent="0.25">
      <c r="A23" s="1" t="s">
        <v>64</v>
      </c>
      <c r="B23" s="1" t="s">
        <v>34</v>
      </c>
      <c r="C23" s="14">
        <f>C24+C27+C30+C34+C35+C36+C37+C39+C41+C42+C43+C44+C45+C47+C49+C51+C53+C55+C57+C59+C60+C61+C62+C63+C64+C66+C68+C70+C32</f>
        <v>2762639.7</v>
      </c>
      <c r="D23" s="14">
        <f>D24+D27+D30+D34+D35+D36+D37+D39+D41+D42+D43+D44+D45+D47+D49+D51+D53+D55+D57+D59+D60+D61+D62+D63+D64+D66+D68+D70+D32</f>
        <v>1594840.1621600001</v>
      </c>
      <c r="E23" s="14">
        <f t="shared" si="0"/>
        <v>57.728851220084906</v>
      </c>
    </row>
    <row r="24" spans="1:5" ht="31.5" x14ac:dyDescent="0.25">
      <c r="A24" s="2" t="s">
        <v>135</v>
      </c>
      <c r="B24" s="2" t="s">
        <v>137</v>
      </c>
      <c r="C24" s="15">
        <f>C25+C26</f>
        <v>44870.200000000004</v>
      </c>
      <c r="D24" s="15">
        <f>D25+D26</f>
        <v>28204.88752</v>
      </c>
      <c r="E24" s="12">
        <f t="shared" si="0"/>
        <v>62.858840655936454</v>
      </c>
    </row>
    <row r="25" spans="1:5" ht="47.25" x14ac:dyDescent="0.25">
      <c r="A25" s="2" t="s">
        <v>136</v>
      </c>
      <c r="B25" s="2" t="s">
        <v>138</v>
      </c>
      <c r="C25" s="15">
        <v>37057.4</v>
      </c>
      <c r="D25" s="15">
        <v>27080.11767</v>
      </c>
      <c r="E25" s="12">
        <f t="shared" si="0"/>
        <v>73.076140446982237</v>
      </c>
    </row>
    <row r="26" spans="1:5" ht="47.25" x14ac:dyDescent="0.25">
      <c r="A26" s="2" t="s">
        <v>161</v>
      </c>
      <c r="B26" s="2" t="s">
        <v>138</v>
      </c>
      <c r="C26" s="15">
        <v>7812.8</v>
      </c>
      <c r="D26" s="15">
        <v>1124.7698499999999</v>
      </c>
      <c r="E26" s="12">
        <f t="shared" si="0"/>
        <v>14.396501254351831</v>
      </c>
    </row>
    <row r="27" spans="1:5" ht="47.25" x14ac:dyDescent="0.25">
      <c r="A27" s="2" t="s">
        <v>65</v>
      </c>
      <c r="B27" s="3" t="s">
        <v>177</v>
      </c>
      <c r="C27" s="12">
        <f>C28+C29</f>
        <v>20019.8</v>
      </c>
      <c r="D27" s="12">
        <f>D28+D29</f>
        <v>5717.2474899999997</v>
      </c>
      <c r="E27" s="12">
        <f t="shared" si="0"/>
        <v>28.55796506458606</v>
      </c>
    </row>
    <row r="28" spans="1:5" ht="63" x14ac:dyDescent="0.25">
      <c r="A28" s="3" t="s">
        <v>384</v>
      </c>
      <c r="B28" s="3" t="s">
        <v>176</v>
      </c>
      <c r="C28" s="12">
        <v>5964.8</v>
      </c>
      <c r="D28" s="12">
        <v>5717.2474899999997</v>
      </c>
      <c r="E28" s="12">
        <f t="shared" si="0"/>
        <v>95.849776857564379</v>
      </c>
    </row>
    <row r="29" spans="1:5" ht="63" x14ac:dyDescent="0.25">
      <c r="A29" s="3" t="s">
        <v>181</v>
      </c>
      <c r="B29" s="3" t="s">
        <v>176</v>
      </c>
      <c r="C29" s="12">
        <v>14055</v>
      </c>
      <c r="D29" s="12"/>
      <c r="E29" s="12"/>
    </row>
    <row r="30" spans="1:5" ht="47.25" x14ac:dyDescent="0.25">
      <c r="A30" s="3" t="s">
        <v>126</v>
      </c>
      <c r="B30" s="3" t="s">
        <v>188</v>
      </c>
      <c r="C30" s="12">
        <f>SUM(C31:C31)</f>
        <v>26483.7</v>
      </c>
      <c r="D30" s="12">
        <f>SUM(D31:D31)</f>
        <v>13833.292380000001</v>
      </c>
      <c r="E30" s="12">
        <f t="shared" si="0"/>
        <v>52.233231685904912</v>
      </c>
    </row>
    <row r="31" spans="1:5" ht="63" x14ac:dyDescent="0.25">
      <c r="A31" s="3" t="s">
        <v>152</v>
      </c>
      <c r="B31" s="3" t="s">
        <v>189</v>
      </c>
      <c r="C31" s="12">
        <v>26483.7</v>
      </c>
      <c r="D31" s="12">
        <v>13833.292380000001</v>
      </c>
      <c r="E31" s="12">
        <f t="shared" si="0"/>
        <v>52.233231685904912</v>
      </c>
    </row>
    <row r="32" spans="1:5" ht="31.5" x14ac:dyDescent="0.25">
      <c r="A32" s="3" t="s">
        <v>170</v>
      </c>
      <c r="B32" s="3" t="s">
        <v>172</v>
      </c>
      <c r="C32" s="12">
        <f>C33</f>
        <v>7303.1</v>
      </c>
      <c r="D32" s="12">
        <f>D33</f>
        <v>1448.7449999999999</v>
      </c>
      <c r="E32" s="12">
        <f t="shared" si="0"/>
        <v>19.837397817365225</v>
      </c>
    </row>
    <row r="33" spans="1:5" ht="47.25" x14ac:dyDescent="0.25">
      <c r="A33" s="3" t="s">
        <v>171</v>
      </c>
      <c r="B33" s="3" t="s">
        <v>173</v>
      </c>
      <c r="C33" s="12">
        <v>7303.1</v>
      </c>
      <c r="D33" s="12">
        <v>1448.7449999999999</v>
      </c>
      <c r="E33" s="12">
        <f t="shared" si="0"/>
        <v>19.837397817365225</v>
      </c>
    </row>
    <row r="34" spans="1:5" ht="63" x14ac:dyDescent="0.25">
      <c r="A34" s="10" t="s">
        <v>166</v>
      </c>
      <c r="B34" s="3" t="s">
        <v>167</v>
      </c>
      <c r="C34" s="12">
        <v>678.8</v>
      </c>
      <c r="D34" s="12"/>
      <c r="E34" s="12"/>
    </row>
    <row r="35" spans="1:5" ht="78.75" x14ac:dyDescent="0.25">
      <c r="A35" s="3" t="s">
        <v>61</v>
      </c>
      <c r="B35" s="3" t="s">
        <v>39</v>
      </c>
      <c r="C35" s="12">
        <f>49180.1-261.5</f>
        <v>48918.6</v>
      </c>
      <c r="D35" s="12">
        <v>2599.701</v>
      </c>
      <c r="E35" s="12">
        <f t="shared" si="0"/>
        <v>5.3143405575793254</v>
      </c>
    </row>
    <row r="36" spans="1:5" ht="78.75" x14ac:dyDescent="0.25">
      <c r="A36" s="3" t="s">
        <v>60</v>
      </c>
      <c r="B36" s="3" t="s">
        <v>59</v>
      </c>
      <c r="C36" s="12">
        <v>328262.59999999998</v>
      </c>
      <c r="D36" s="12">
        <v>246844.14282000001</v>
      </c>
      <c r="E36" s="12">
        <f t="shared" si="0"/>
        <v>75.197157038298002</v>
      </c>
    </row>
    <row r="37" spans="1:5" ht="110.25" x14ac:dyDescent="0.25">
      <c r="A37" s="3" t="s">
        <v>385</v>
      </c>
      <c r="B37" s="3" t="s">
        <v>387</v>
      </c>
      <c r="C37" s="12">
        <f>C38</f>
        <v>275</v>
      </c>
      <c r="D37" s="12"/>
      <c r="E37" s="12"/>
    </row>
    <row r="38" spans="1:5" ht="126" x14ac:dyDescent="0.25">
      <c r="A38" s="3" t="s">
        <v>386</v>
      </c>
      <c r="B38" s="3" t="s">
        <v>388</v>
      </c>
      <c r="C38" s="12">
        <v>275</v>
      </c>
      <c r="D38" s="12"/>
      <c r="E38" s="12"/>
    </row>
    <row r="39" spans="1:5" ht="63" x14ac:dyDescent="0.25">
      <c r="A39" s="3" t="s">
        <v>144</v>
      </c>
      <c r="B39" s="3" t="s">
        <v>146</v>
      </c>
      <c r="C39" s="12">
        <f>C40</f>
        <v>31228.799999999999</v>
      </c>
      <c r="D39" s="12">
        <f>D40</f>
        <v>15921.911</v>
      </c>
      <c r="E39" s="12">
        <f t="shared" si="0"/>
        <v>50.984703222666262</v>
      </c>
    </row>
    <row r="40" spans="1:5" ht="78.75" x14ac:dyDescent="0.25">
      <c r="A40" s="3" t="s">
        <v>145</v>
      </c>
      <c r="B40" s="3" t="s">
        <v>147</v>
      </c>
      <c r="C40" s="12">
        <v>31228.799999999999</v>
      </c>
      <c r="D40" s="12">
        <v>15921.911</v>
      </c>
      <c r="E40" s="12">
        <f t="shared" si="0"/>
        <v>50.984703222666262</v>
      </c>
    </row>
    <row r="41" spans="1:5" ht="141.75" x14ac:dyDescent="0.25">
      <c r="A41" s="3" t="s">
        <v>334</v>
      </c>
      <c r="B41" s="3" t="s">
        <v>335</v>
      </c>
      <c r="C41" s="12">
        <v>3993.3</v>
      </c>
      <c r="D41" s="12">
        <v>1475.1</v>
      </c>
      <c r="E41" s="12">
        <f t="shared" si="0"/>
        <v>36.939373450529637</v>
      </c>
    </row>
    <row r="42" spans="1:5" ht="78.75" x14ac:dyDescent="0.25">
      <c r="A42" s="3" t="s">
        <v>63</v>
      </c>
      <c r="B42" s="3" t="s">
        <v>320</v>
      </c>
      <c r="C42" s="12">
        <v>50323.9</v>
      </c>
      <c r="D42" s="12">
        <v>18375.150000000001</v>
      </c>
      <c r="E42" s="12">
        <f t="shared" si="0"/>
        <v>36.513763837858356</v>
      </c>
    </row>
    <row r="43" spans="1:5" ht="94.5" x14ac:dyDescent="0.25">
      <c r="A43" s="3" t="s">
        <v>196</v>
      </c>
      <c r="B43" s="3" t="s">
        <v>195</v>
      </c>
      <c r="C43" s="12">
        <v>4732.1000000000004</v>
      </c>
      <c r="D43" s="12">
        <v>3531.4169999999999</v>
      </c>
      <c r="E43" s="12">
        <f t="shared" si="0"/>
        <v>74.62684643181673</v>
      </c>
    </row>
    <row r="44" spans="1:5" ht="78.75" x14ac:dyDescent="0.25">
      <c r="A44" s="3" t="s">
        <v>158</v>
      </c>
      <c r="B44" s="3" t="s">
        <v>178</v>
      </c>
      <c r="C44" s="12">
        <v>13462.1</v>
      </c>
      <c r="D44" s="12">
        <v>13462.1</v>
      </c>
      <c r="E44" s="12">
        <f t="shared" si="0"/>
        <v>100</v>
      </c>
    </row>
    <row r="45" spans="1:5" ht="63" x14ac:dyDescent="0.25">
      <c r="A45" s="3" t="s">
        <v>336</v>
      </c>
      <c r="B45" s="3" t="s">
        <v>338</v>
      </c>
      <c r="C45" s="12">
        <f>C46</f>
        <v>31166.6</v>
      </c>
      <c r="D45" s="12">
        <f>D46</f>
        <v>18377.598000000002</v>
      </c>
      <c r="E45" s="12">
        <f t="shared" si="0"/>
        <v>58.965681210013287</v>
      </c>
    </row>
    <row r="46" spans="1:5" ht="78.75" x14ac:dyDescent="0.25">
      <c r="A46" s="3" t="s">
        <v>337</v>
      </c>
      <c r="B46" s="3" t="s">
        <v>339</v>
      </c>
      <c r="C46" s="12">
        <v>31166.6</v>
      </c>
      <c r="D46" s="12">
        <v>18377.598000000002</v>
      </c>
      <c r="E46" s="12">
        <f t="shared" si="0"/>
        <v>58.965681210013287</v>
      </c>
    </row>
    <row r="47" spans="1:5" ht="31.5" x14ac:dyDescent="0.25">
      <c r="A47" s="3" t="s">
        <v>340</v>
      </c>
      <c r="B47" s="3" t="s">
        <v>342</v>
      </c>
      <c r="C47" s="12">
        <f>C48</f>
        <v>18906.8</v>
      </c>
      <c r="D47" s="12">
        <f>D48</f>
        <v>10903.718000000001</v>
      </c>
      <c r="E47" s="12">
        <f t="shared" si="0"/>
        <v>57.67088031819241</v>
      </c>
    </row>
    <row r="48" spans="1:5" ht="47.25" x14ac:dyDescent="0.25">
      <c r="A48" s="3" t="s">
        <v>341</v>
      </c>
      <c r="B48" s="3" t="s">
        <v>343</v>
      </c>
      <c r="C48" s="12">
        <v>18906.8</v>
      </c>
      <c r="D48" s="12">
        <v>10903.718000000001</v>
      </c>
      <c r="E48" s="12">
        <f t="shared" si="0"/>
        <v>57.67088031819241</v>
      </c>
    </row>
    <row r="49" spans="1:5" ht="47.25" x14ac:dyDescent="0.25">
      <c r="A49" s="3" t="s">
        <v>344</v>
      </c>
      <c r="B49" s="3" t="s">
        <v>174</v>
      </c>
      <c r="C49" s="12">
        <f>C50</f>
        <v>2050.4</v>
      </c>
      <c r="D49" s="12">
        <f>D50</f>
        <v>1651.6420000000001</v>
      </c>
      <c r="E49" s="12">
        <f t="shared" si="0"/>
        <v>80.552184939523997</v>
      </c>
    </row>
    <row r="50" spans="1:5" ht="63" x14ac:dyDescent="0.25">
      <c r="A50" s="3" t="s">
        <v>345</v>
      </c>
      <c r="B50" s="3" t="s">
        <v>175</v>
      </c>
      <c r="C50" s="12">
        <v>2050.4</v>
      </c>
      <c r="D50" s="12">
        <v>1651.6420000000001</v>
      </c>
      <c r="E50" s="12">
        <f t="shared" si="0"/>
        <v>80.552184939523997</v>
      </c>
    </row>
    <row r="51" spans="1:5" ht="47.25" x14ac:dyDescent="0.25">
      <c r="A51" s="2" t="s">
        <v>197</v>
      </c>
      <c r="B51" s="11" t="s">
        <v>199</v>
      </c>
      <c r="C51" s="12">
        <f>C52</f>
        <v>12760.7</v>
      </c>
      <c r="D51" s="12">
        <f>D52</f>
        <v>3583.5833200000002</v>
      </c>
      <c r="E51" s="12">
        <f t="shared" si="0"/>
        <v>28.082968175727036</v>
      </c>
    </row>
    <row r="52" spans="1:5" ht="63" x14ac:dyDescent="0.25">
      <c r="A52" s="2" t="s">
        <v>200</v>
      </c>
      <c r="B52" s="11" t="s">
        <v>198</v>
      </c>
      <c r="C52" s="12">
        <v>12760.7</v>
      </c>
      <c r="D52" s="12">
        <v>3583.5833200000002</v>
      </c>
      <c r="E52" s="12">
        <f t="shared" si="0"/>
        <v>28.082968175727036</v>
      </c>
    </row>
    <row r="53" spans="1:5" ht="31.5" x14ac:dyDescent="0.25">
      <c r="A53" s="3" t="s">
        <v>142</v>
      </c>
      <c r="B53" s="3" t="s">
        <v>155</v>
      </c>
      <c r="C53" s="12">
        <f>C54</f>
        <v>3402.1</v>
      </c>
      <c r="D53" s="12">
        <f>D54</f>
        <v>203.36500000000001</v>
      </c>
      <c r="E53" s="12">
        <f t="shared" si="0"/>
        <v>5.9776314629199616</v>
      </c>
    </row>
    <row r="54" spans="1:5" ht="31.5" x14ac:dyDescent="0.25">
      <c r="A54" s="3" t="s">
        <v>143</v>
      </c>
      <c r="B54" s="3" t="s">
        <v>119</v>
      </c>
      <c r="C54" s="12">
        <v>3402.1</v>
      </c>
      <c r="D54" s="12">
        <v>203.36500000000001</v>
      </c>
      <c r="E54" s="12">
        <f t="shared" si="0"/>
        <v>5.9776314629199616</v>
      </c>
    </row>
    <row r="55" spans="1:5" ht="63" x14ac:dyDescent="0.25">
      <c r="A55" s="3" t="s">
        <v>148</v>
      </c>
      <c r="B55" s="3" t="s">
        <v>150</v>
      </c>
      <c r="C55" s="12">
        <f>C56</f>
        <v>402551.6</v>
      </c>
      <c r="D55" s="12"/>
      <c r="E55" s="12"/>
    </row>
    <row r="56" spans="1:5" ht="78.75" x14ac:dyDescent="0.25">
      <c r="A56" s="3" t="s">
        <v>149</v>
      </c>
      <c r="B56" s="3" t="s">
        <v>151</v>
      </c>
      <c r="C56" s="12">
        <v>402551.6</v>
      </c>
      <c r="D56" s="12"/>
      <c r="E56" s="12"/>
    </row>
    <row r="57" spans="1:5" ht="94.5" x14ac:dyDescent="0.25">
      <c r="A57" s="3" t="s">
        <v>139</v>
      </c>
      <c r="B57" s="3" t="s">
        <v>140</v>
      </c>
      <c r="C57" s="12">
        <f>C58</f>
        <v>39580</v>
      </c>
      <c r="D57" s="12">
        <f>D58</f>
        <v>30890.513999999999</v>
      </c>
      <c r="E57" s="12">
        <f t="shared" si="0"/>
        <v>78.045765538150576</v>
      </c>
    </row>
    <row r="58" spans="1:5" ht="94.5" x14ac:dyDescent="0.25">
      <c r="A58" s="3" t="s">
        <v>180</v>
      </c>
      <c r="B58" s="3" t="s">
        <v>141</v>
      </c>
      <c r="C58" s="12">
        <v>39580</v>
      </c>
      <c r="D58" s="12">
        <v>30890.513999999999</v>
      </c>
      <c r="E58" s="12">
        <f t="shared" si="0"/>
        <v>78.045765538150576</v>
      </c>
    </row>
    <row r="59" spans="1:5" ht="63" x14ac:dyDescent="0.25">
      <c r="A59" s="3" t="s">
        <v>121</v>
      </c>
      <c r="B59" s="3" t="s">
        <v>62</v>
      </c>
      <c r="C59" s="12">
        <v>160640.9</v>
      </c>
      <c r="D59" s="12">
        <v>227761.7</v>
      </c>
      <c r="E59" s="12">
        <f t="shared" si="0"/>
        <v>141.78313244011954</v>
      </c>
    </row>
    <row r="60" spans="1:5" ht="47.25" x14ac:dyDescent="0.25">
      <c r="A60" s="3" t="s">
        <v>122</v>
      </c>
      <c r="B60" s="3" t="s">
        <v>156</v>
      </c>
      <c r="C60" s="12">
        <v>416397.6</v>
      </c>
      <c r="D60" s="12">
        <v>416397.6</v>
      </c>
      <c r="E60" s="12">
        <f t="shared" si="0"/>
        <v>100</v>
      </c>
    </row>
    <row r="61" spans="1:5" ht="63" x14ac:dyDescent="0.25">
      <c r="A61" s="3" t="s">
        <v>120</v>
      </c>
      <c r="B61" s="3" t="s">
        <v>157</v>
      </c>
      <c r="C61" s="12">
        <f>286410.4+48913.3</f>
        <v>335323.7</v>
      </c>
      <c r="D61" s="12">
        <v>258142.084</v>
      </c>
      <c r="E61" s="12">
        <f t="shared" si="0"/>
        <v>76.982952293559919</v>
      </c>
    </row>
    <row r="62" spans="1:5" ht="63" x14ac:dyDescent="0.25">
      <c r="A62" s="3" t="s">
        <v>133</v>
      </c>
      <c r="B62" s="3" t="s">
        <v>134</v>
      </c>
      <c r="C62" s="12">
        <v>226872</v>
      </c>
      <c r="D62" s="12">
        <v>96703.2</v>
      </c>
      <c r="E62" s="12">
        <f t="shared" si="0"/>
        <v>42.624563630593457</v>
      </c>
    </row>
    <row r="63" spans="1:5" ht="94.5" x14ac:dyDescent="0.25">
      <c r="A63" s="3" t="s">
        <v>159</v>
      </c>
      <c r="B63" s="3" t="s">
        <v>160</v>
      </c>
      <c r="C63" s="12">
        <v>117517.2</v>
      </c>
      <c r="D63" s="12">
        <v>105846.602</v>
      </c>
      <c r="E63" s="12">
        <f t="shared" si="0"/>
        <v>90.069029895198312</v>
      </c>
    </row>
    <row r="64" spans="1:5" ht="63" x14ac:dyDescent="0.25">
      <c r="A64" s="3" t="s">
        <v>130</v>
      </c>
      <c r="B64" s="3" t="s">
        <v>131</v>
      </c>
      <c r="C64" s="12">
        <f>C65</f>
        <v>288873.40000000002</v>
      </c>
      <c r="D64" s="12">
        <f>D65</f>
        <v>26375.916000000001</v>
      </c>
      <c r="E64" s="12">
        <f t="shared" si="0"/>
        <v>9.1306143106288076</v>
      </c>
    </row>
    <row r="65" spans="1:5" ht="78.75" x14ac:dyDescent="0.25">
      <c r="A65" s="3" t="s">
        <v>186</v>
      </c>
      <c r="B65" s="3" t="s">
        <v>132</v>
      </c>
      <c r="C65" s="12">
        <f>287706.9+1166.5</f>
        <v>288873.40000000002</v>
      </c>
      <c r="D65" s="12">
        <v>26375.916000000001</v>
      </c>
      <c r="E65" s="12">
        <f t="shared" si="0"/>
        <v>9.1306143106288076</v>
      </c>
    </row>
    <row r="66" spans="1:5" ht="47.25" x14ac:dyDescent="0.25">
      <c r="A66" s="3" t="s">
        <v>129</v>
      </c>
      <c r="B66" s="3" t="s">
        <v>127</v>
      </c>
      <c r="C66" s="12">
        <f>C67</f>
        <v>5666.5</v>
      </c>
      <c r="D66" s="12">
        <f>D67</f>
        <v>261.09800000000001</v>
      </c>
      <c r="E66" s="12">
        <f t="shared" si="0"/>
        <v>4.6077472866849023</v>
      </c>
    </row>
    <row r="67" spans="1:5" ht="47.25" x14ac:dyDescent="0.25">
      <c r="A67" s="3" t="s">
        <v>187</v>
      </c>
      <c r="B67" s="3" t="s">
        <v>128</v>
      </c>
      <c r="C67" s="12">
        <v>5666.5</v>
      </c>
      <c r="D67" s="12">
        <v>261.09800000000001</v>
      </c>
      <c r="E67" s="12">
        <f t="shared" si="0"/>
        <v>4.6077472866849023</v>
      </c>
    </row>
    <row r="68" spans="1:5" ht="31.5" x14ac:dyDescent="0.25">
      <c r="A68" s="3" t="s">
        <v>346</v>
      </c>
      <c r="B68" s="3" t="s">
        <v>348</v>
      </c>
      <c r="C68" s="12">
        <f>C69</f>
        <v>7336.2</v>
      </c>
      <c r="D68" s="12">
        <f>D69</f>
        <v>7336.2</v>
      </c>
      <c r="E68" s="12">
        <f t="shared" si="0"/>
        <v>100</v>
      </c>
    </row>
    <row r="69" spans="1:5" ht="47.25" x14ac:dyDescent="0.25">
      <c r="A69" s="3" t="s">
        <v>347</v>
      </c>
      <c r="B69" s="3" t="s">
        <v>349</v>
      </c>
      <c r="C69" s="12">
        <v>7336.2</v>
      </c>
      <c r="D69" s="12">
        <v>7336.2</v>
      </c>
      <c r="E69" s="12">
        <f t="shared" si="0"/>
        <v>100</v>
      </c>
    </row>
    <row r="70" spans="1:5" ht="94.5" x14ac:dyDescent="0.25">
      <c r="A70" s="3" t="s">
        <v>389</v>
      </c>
      <c r="B70" s="3" t="s">
        <v>391</v>
      </c>
      <c r="C70" s="12">
        <f t="shared" ref="C70:D70" si="1">C71</f>
        <v>113042</v>
      </c>
      <c r="D70" s="12">
        <f t="shared" si="1"/>
        <v>38991.647629999999</v>
      </c>
      <c r="E70" s="12">
        <f t="shared" si="0"/>
        <v>34.493062428124063</v>
      </c>
    </row>
    <row r="71" spans="1:5" ht="110.25" x14ac:dyDescent="0.25">
      <c r="A71" s="3" t="s">
        <v>390</v>
      </c>
      <c r="B71" s="3" t="s">
        <v>392</v>
      </c>
      <c r="C71" s="12">
        <v>113042</v>
      </c>
      <c r="D71" s="12">
        <v>38991.647629999999</v>
      </c>
      <c r="E71" s="12">
        <f t="shared" si="0"/>
        <v>34.493062428124063</v>
      </c>
    </row>
    <row r="72" spans="1:5" s="7" customFormat="1" ht="31.5" x14ac:dyDescent="0.25">
      <c r="A72" s="6" t="s">
        <v>66</v>
      </c>
      <c r="B72" s="6" t="s">
        <v>51</v>
      </c>
      <c r="C72" s="34">
        <f>C73+C77+C79+C81+C83+C85+C87+C89+C91+C93+C95+C97+C99+C101+C103+C105+C107+C109+C111+C75</f>
        <v>3172624.66</v>
      </c>
      <c r="D72" s="34">
        <f>D73+D77+D79+D81+D83+D85+D87+D89+D91+D93+D95+D97+D99+D101+D103+D105+D107+D109+D111+D75</f>
        <v>2197975.3675000002</v>
      </c>
      <c r="E72" s="14">
        <f t="shared" si="0"/>
        <v>69.279401222960928</v>
      </c>
    </row>
    <row r="73" spans="1:5" ht="47.25" x14ac:dyDescent="0.25">
      <c r="A73" s="3" t="s">
        <v>79</v>
      </c>
      <c r="B73" s="3" t="s">
        <v>13</v>
      </c>
      <c r="C73" s="12">
        <f>C74</f>
        <v>32611.599999999999</v>
      </c>
      <c r="D73" s="12">
        <f>D74</f>
        <v>21718.724999999999</v>
      </c>
      <c r="E73" s="12">
        <f t="shared" si="0"/>
        <v>66.598158324031942</v>
      </c>
    </row>
    <row r="74" spans="1:5" ht="63" x14ac:dyDescent="0.25">
      <c r="A74" s="3" t="s">
        <v>80</v>
      </c>
      <c r="B74" s="3" t="s">
        <v>14</v>
      </c>
      <c r="C74" s="12">
        <v>32611.599999999999</v>
      </c>
      <c r="D74" s="12">
        <v>21718.724999999999</v>
      </c>
      <c r="E74" s="12">
        <f t="shared" si="0"/>
        <v>66.598158324031942</v>
      </c>
    </row>
    <row r="75" spans="1:5" ht="78.75" x14ac:dyDescent="0.25">
      <c r="A75" s="3" t="s">
        <v>162</v>
      </c>
      <c r="B75" s="3" t="s">
        <v>164</v>
      </c>
      <c r="C75" s="12">
        <f>C76</f>
        <v>710.9</v>
      </c>
      <c r="D75" s="12">
        <f>D76</f>
        <v>279.84500000000003</v>
      </c>
      <c r="E75" s="12">
        <f t="shared" si="0"/>
        <v>39.364889576593058</v>
      </c>
    </row>
    <row r="76" spans="1:5" ht="78.75" x14ac:dyDescent="0.25">
      <c r="A76" s="3" t="s">
        <v>163</v>
      </c>
      <c r="B76" s="3" t="s">
        <v>165</v>
      </c>
      <c r="C76" s="12">
        <v>710.9</v>
      </c>
      <c r="D76" s="12">
        <v>279.84500000000003</v>
      </c>
      <c r="E76" s="12">
        <f t="shared" si="0"/>
        <v>39.364889576593058</v>
      </c>
    </row>
    <row r="77" spans="1:5" ht="47.25" x14ac:dyDescent="0.25">
      <c r="A77" s="3" t="s">
        <v>83</v>
      </c>
      <c r="B77" s="3" t="s">
        <v>40</v>
      </c>
      <c r="C77" s="12">
        <f>C78</f>
        <v>11446.4</v>
      </c>
      <c r="D77" s="12">
        <f>D78</f>
        <v>190.38749999999999</v>
      </c>
      <c r="E77" s="12">
        <f t="shared" si="0"/>
        <v>1.6632958834218619</v>
      </c>
    </row>
    <row r="78" spans="1:5" ht="47.25" x14ac:dyDescent="0.25">
      <c r="A78" s="3" t="s">
        <v>84</v>
      </c>
      <c r="B78" s="3" t="s">
        <v>41</v>
      </c>
      <c r="C78" s="12">
        <v>11446.4</v>
      </c>
      <c r="D78" s="12">
        <v>190.38749999999999</v>
      </c>
      <c r="E78" s="12">
        <f t="shared" si="0"/>
        <v>1.6632958834218619</v>
      </c>
    </row>
    <row r="79" spans="1:5" ht="47.25" x14ac:dyDescent="0.25">
      <c r="A79" s="3" t="s">
        <v>81</v>
      </c>
      <c r="B79" s="3" t="s">
        <v>42</v>
      </c>
      <c r="C79" s="12">
        <f>C80</f>
        <v>309651.90000000002</v>
      </c>
      <c r="D79" s="12">
        <f>D80</f>
        <v>230400.361</v>
      </c>
      <c r="E79" s="12">
        <f t="shared" si="0"/>
        <v>74.406248112800213</v>
      </c>
    </row>
    <row r="80" spans="1:5" ht="47.25" x14ac:dyDescent="0.25">
      <c r="A80" s="3" t="s">
        <v>82</v>
      </c>
      <c r="B80" s="3" t="s">
        <v>43</v>
      </c>
      <c r="C80" s="12">
        <v>309651.90000000002</v>
      </c>
      <c r="D80" s="12">
        <v>230400.361</v>
      </c>
      <c r="E80" s="12">
        <f t="shared" si="0"/>
        <v>74.406248112800213</v>
      </c>
    </row>
    <row r="81" spans="1:5" ht="126" x14ac:dyDescent="0.25">
      <c r="A81" s="2" t="s">
        <v>92</v>
      </c>
      <c r="B81" s="3" t="s">
        <v>179</v>
      </c>
      <c r="C81" s="12">
        <f>C82</f>
        <v>22491.599999999999</v>
      </c>
      <c r="D81" s="12">
        <f>D82</f>
        <v>21675.815999999999</v>
      </c>
      <c r="E81" s="12">
        <f t="shared" si="0"/>
        <v>96.372939230646111</v>
      </c>
    </row>
    <row r="82" spans="1:5" ht="157.5" x14ac:dyDescent="0.25">
      <c r="A82" s="2" t="s">
        <v>93</v>
      </c>
      <c r="B82" s="3" t="s">
        <v>125</v>
      </c>
      <c r="C82" s="12">
        <f>34349.7-11858.1</f>
        <v>22491.599999999999</v>
      </c>
      <c r="D82" s="12">
        <v>21675.815999999999</v>
      </c>
      <c r="E82" s="12">
        <f t="shared" si="0"/>
        <v>96.372939230646111</v>
      </c>
    </row>
    <row r="83" spans="1:5" ht="110.25" x14ac:dyDescent="0.25">
      <c r="A83" s="2" t="s">
        <v>94</v>
      </c>
      <c r="B83" s="3" t="s">
        <v>96</v>
      </c>
      <c r="C83" s="12">
        <f>C84</f>
        <v>60334.8</v>
      </c>
      <c r="D83" s="12">
        <f>D84</f>
        <v>44322.803999999996</v>
      </c>
      <c r="E83" s="12">
        <f t="shared" si="0"/>
        <v>73.461425247121056</v>
      </c>
    </row>
    <row r="84" spans="1:5" ht="110.25" x14ac:dyDescent="0.25">
      <c r="A84" s="2" t="s">
        <v>95</v>
      </c>
      <c r="B84" s="3" t="s">
        <v>97</v>
      </c>
      <c r="C84" s="12">
        <v>60334.8</v>
      </c>
      <c r="D84" s="12">
        <v>44322.803999999996</v>
      </c>
      <c r="E84" s="12">
        <f t="shared" si="0"/>
        <v>73.461425247121056</v>
      </c>
    </row>
    <row r="85" spans="1:5" ht="78.75" x14ac:dyDescent="0.25">
      <c r="A85" s="2" t="s">
        <v>102</v>
      </c>
      <c r="B85" s="2" t="s">
        <v>45</v>
      </c>
      <c r="C85" s="12">
        <f>C86</f>
        <v>39150.699999999997</v>
      </c>
      <c r="D85" s="12">
        <f>D86</f>
        <v>25640.491000000002</v>
      </c>
      <c r="E85" s="12">
        <f t="shared" si="0"/>
        <v>65.491781756137186</v>
      </c>
    </row>
    <row r="86" spans="1:5" ht="94.5" x14ac:dyDescent="0.25">
      <c r="A86" s="2" t="s">
        <v>103</v>
      </c>
      <c r="B86" s="2" t="s">
        <v>44</v>
      </c>
      <c r="C86" s="12">
        <v>39150.699999999997</v>
      </c>
      <c r="D86" s="12">
        <v>25640.491000000002</v>
      </c>
      <c r="E86" s="12">
        <f t="shared" si="0"/>
        <v>65.491781756137186</v>
      </c>
    </row>
    <row r="87" spans="1:5" ht="94.5" x14ac:dyDescent="0.25">
      <c r="A87" s="2" t="s">
        <v>201</v>
      </c>
      <c r="B87" s="2" t="s">
        <v>321</v>
      </c>
      <c r="C87" s="12">
        <f>C88</f>
        <v>10148.5</v>
      </c>
      <c r="D87" s="12">
        <f>D88</f>
        <v>10148.5</v>
      </c>
      <c r="E87" s="12">
        <f t="shared" si="0"/>
        <v>100</v>
      </c>
    </row>
    <row r="88" spans="1:5" ht="94.5" x14ac:dyDescent="0.25">
      <c r="A88" s="2" t="s">
        <v>202</v>
      </c>
      <c r="B88" s="2" t="s">
        <v>322</v>
      </c>
      <c r="C88" s="12">
        <v>10148.5</v>
      </c>
      <c r="D88" s="12">
        <v>10148.5</v>
      </c>
      <c r="E88" s="12">
        <f t="shared" si="0"/>
        <v>100</v>
      </c>
    </row>
    <row r="89" spans="1:5" ht="78.75" x14ac:dyDescent="0.25">
      <c r="A89" s="3" t="s">
        <v>69</v>
      </c>
      <c r="B89" s="3" t="s">
        <v>35</v>
      </c>
      <c r="C89" s="27">
        <f>C90</f>
        <v>146537.26</v>
      </c>
      <c r="D89" s="27">
        <f>D90</f>
        <v>148209.32699999999</v>
      </c>
      <c r="E89" s="12">
        <f t="shared" si="0"/>
        <v>101.14105245314397</v>
      </c>
    </row>
    <row r="90" spans="1:5" ht="94.5" x14ac:dyDescent="0.25">
      <c r="A90" s="3" t="s">
        <v>70</v>
      </c>
      <c r="B90" s="3" t="s">
        <v>36</v>
      </c>
      <c r="C90" s="27">
        <v>146537.26</v>
      </c>
      <c r="D90" s="27">
        <v>148209.32699999999</v>
      </c>
      <c r="E90" s="12">
        <f t="shared" si="0"/>
        <v>101.14105245314397</v>
      </c>
    </row>
    <row r="91" spans="1:5" ht="78.75" x14ac:dyDescent="0.25">
      <c r="A91" s="3" t="s">
        <v>73</v>
      </c>
      <c r="B91" s="3" t="s">
        <v>71</v>
      </c>
      <c r="C91" s="12">
        <f>C92</f>
        <v>72.099999999999994</v>
      </c>
      <c r="D91" s="12">
        <f>D92</f>
        <v>71.385000000000005</v>
      </c>
      <c r="E91" s="12">
        <f t="shared" ref="E91:E226" si="2">D91/C91*100</f>
        <v>99.008321775312083</v>
      </c>
    </row>
    <row r="92" spans="1:5" ht="78.75" x14ac:dyDescent="0.25">
      <c r="A92" s="3" t="s">
        <v>74</v>
      </c>
      <c r="B92" s="3" t="s">
        <v>72</v>
      </c>
      <c r="C92" s="12">
        <f>72.5-0.4</f>
        <v>72.099999999999994</v>
      </c>
      <c r="D92" s="12">
        <v>71.385000000000005</v>
      </c>
      <c r="E92" s="12">
        <f t="shared" si="2"/>
        <v>99.008321775312083</v>
      </c>
    </row>
    <row r="93" spans="1:5" ht="47.25" x14ac:dyDescent="0.25">
      <c r="A93" s="3" t="s">
        <v>67</v>
      </c>
      <c r="B93" s="3" t="s">
        <v>11</v>
      </c>
      <c r="C93" s="12">
        <f>C94</f>
        <v>1040923.8999999999</v>
      </c>
      <c r="D93" s="12">
        <f>D94</f>
        <v>680461.27800000005</v>
      </c>
      <c r="E93" s="12">
        <f t="shared" si="2"/>
        <v>65.370895797473764</v>
      </c>
    </row>
    <row r="94" spans="1:5" ht="47.25" x14ac:dyDescent="0.25">
      <c r="A94" s="3" t="s">
        <v>68</v>
      </c>
      <c r="B94" s="3" t="s">
        <v>12</v>
      </c>
      <c r="C94" s="12">
        <f>1041710.2-786.3</f>
        <v>1040923.8999999999</v>
      </c>
      <c r="D94" s="12">
        <v>680461.27800000005</v>
      </c>
      <c r="E94" s="12">
        <f t="shared" si="2"/>
        <v>65.370895797473764</v>
      </c>
    </row>
    <row r="95" spans="1:5" ht="63" x14ac:dyDescent="0.25">
      <c r="A95" s="2" t="s">
        <v>85</v>
      </c>
      <c r="B95" s="2" t="s">
        <v>15</v>
      </c>
      <c r="C95" s="12">
        <f>C96</f>
        <v>7919.8</v>
      </c>
      <c r="D95" s="12">
        <f>D96</f>
        <v>5022.9679999999998</v>
      </c>
      <c r="E95" s="12">
        <f t="shared" si="2"/>
        <v>63.42291472006869</v>
      </c>
    </row>
    <row r="96" spans="1:5" ht="63" x14ac:dyDescent="0.25">
      <c r="A96" s="2" t="s">
        <v>86</v>
      </c>
      <c r="B96" s="2" t="s">
        <v>16</v>
      </c>
      <c r="C96" s="12">
        <v>7919.8</v>
      </c>
      <c r="D96" s="12">
        <v>5022.9679999999998</v>
      </c>
      <c r="E96" s="12">
        <f t="shared" si="2"/>
        <v>63.42291472006869</v>
      </c>
    </row>
    <row r="97" spans="1:5" ht="94.5" x14ac:dyDescent="0.25">
      <c r="A97" s="2" t="s">
        <v>90</v>
      </c>
      <c r="B97" s="2" t="s">
        <v>19</v>
      </c>
      <c r="C97" s="12">
        <f>C98</f>
        <v>6907.9000000000005</v>
      </c>
      <c r="D97" s="12">
        <f>D98</f>
        <v>4998.3019999999997</v>
      </c>
      <c r="E97" s="12">
        <f t="shared" si="2"/>
        <v>72.356316680901571</v>
      </c>
    </row>
    <row r="98" spans="1:5" ht="110.25" x14ac:dyDescent="0.25">
      <c r="A98" s="2" t="s">
        <v>91</v>
      </c>
      <c r="B98" s="3" t="s">
        <v>89</v>
      </c>
      <c r="C98" s="12">
        <f>6944.8-36.9</f>
        <v>6907.9000000000005</v>
      </c>
      <c r="D98" s="12">
        <v>4998.3019999999997</v>
      </c>
      <c r="E98" s="12">
        <f t="shared" si="2"/>
        <v>72.356316680901571</v>
      </c>
    </row>
    <row r="99" spans="1:5" ht="78.75" x14ac:dyDescent="0.25">
      <c r="A99" s="3" t="s">
        <v>77</v>
      </c>
      <c r="B99" s="3" t="s">
        <v>75</v>
      </c>
      <c r="C99" s="12">
        <f>C100</f>
        <v>218.7</v>
      </c>
      <c r="D99" s="12">
        <f>D100</f>
        <v>218.505</v>
      </c>
      <c r="E99" s="12">
        <f t="shared" si="2"/>
        <v>99.910836762688618</v>
      </c>
    </row>
    <row r="100" spans="1:5" ht="78.75" x14ac:dyDescent="0.25">
      <c r="A100" s="3" t="s">
        <v>78</v>
      </c>
      <c r="B100" s="3" t="s">
        <v>76</v>
      </c>
      <c r="C100" s="12">
        <v>218.7</v>
      </c>
      <c r="D100" s="12">
        <v>218.505</v>
      </c>
      <c r="E100" s="12">
        <f t="shared" si="2"/>
        <v>99.910836762688618</v>
      </c>
    </row>
    <row r="101" spans="1:5" ht="47.25" x14ac:dyDescent="0.25">
      <c r="A101" s="2" t="s">
        <v>87</v>
      </c>
      <c r="B101" s="2" t="s">
        <v>17</v>
      </c>
      <c r="C101" s="12">
        <f>C102</f>
        <v>386378.3</v>
      </c>
      <c r="D101" s="12">
        <f>D102</f>
        <v>256982.533</v>
      </c>
      <c r="E101" s="12">
        <f t="shared" si="2"/>
        <v>66.510601915273199</v>
      </c>
    </row>
    <row r="102" spans="1:5" ht="63" x14ac:dyDescent="0.25">
      <c r="A102" s="2" t="s">
        <v>88</v>
      </c>
      <c r="B102" s="2" t="s">
        <v>18</v>
      </c>
      <c r="C102" s="12">
        <v>386378.3</v>
      </c>
      <c r="D102" s="12">
        <v>256982.533</v>
      </c>
      <c r="E102" s="12">
        <f t="shared" si="2"/>
        <v>66.510601915273199</v>
      </c>
    </row>
    <row r="103" spans="1:5" ht="110.25" x14ac:dyDescent="0.25">
      <c r="A103" s="2" t="s">
        <v>100</v>
      </c>
      <c r="B103" s="2" t="s">
        <v>37</v>
      </c>
      <c r="C103" s="12">
        <f>C104</f>
        <v>520640.5</v>
      </c>
      <c r="D103" s="12">
        <f>D104</f>
        <v>333951.65399999998</v>
      </c>
      <c r="E103" s="12">
        <f t="shared" si="2"/>
        <v>64.142465674491319</v>
      </c>
    </row>
    <row r="104" spans="1:5" ht="126" x14ac:dyDescent="0.25">
      <c r="A104" s="2" t="s">
        <v>101</v>
      </c>
      <c r="B104" s="2" t="s">
        <v>38</v>
      </c>
      <c r="C104" s="12">
        <f>523422.4-2781.9</f>
        <v>520640.5</v>
      </c>
      <c r="D104" s="12">
        <v>333951.65399999998</v>
      </c>
      <c r="E104" s="12">
        <f t="shared" si="2"/>
        <v>64.142465674491319</v>
      </c>
    </row>
    <row r="105" spans="1:5" ht="126" x14ac:dyDescent="0.25">
      <c r="A105" s="2" t="s">
        <v>104</v>
      </c>
      <c r="B105" s="2" t="s">
        <v>48</v>
      </c>
      <c r="C105" s="12">
        <f>C106</f>
        <v>273464</v>
      </c>
      <c r="D105" s="12">
        <f>D106</f>
        <v>237105.628</v>
      </c>
      <c r="E105" s="12">
        <f t="shared" si="2"/>
        <v>86.704512476962236</v>
      </c>
    </row>
    <row r="106" spans="1:5" ht="141.75" x14ac:dyDescent="0.25">
      <c r="A106" s="2" t="s">
        <v>105</v>
      </c>
      <c r="B106" s="2" t="s">
        <v>49</v>
      </c>
      <c r="C106" s="12">
        <v>273464</v>
      </c>
      <c r="D106" s="12">
        <v>237105.628</v>
      </c>
      <c r="E106" s="12">
        <f t="shared" si="2"/>
        <v>86.704512476962236</v>
      </c>
    </row>
    <row r="107" spans="1:5" ht="47.25" x14ac:dyDescent="0.25">
      <c r="A107" s="2" t="s">
        <v>98</v>
      </c>
      <c r="B107" s="3" t="s">
        <v>46</v>
      </c>
      <c r="C107" s="12">
        <f>C108</f>
        <v>4900.7</v>
      </c>
      <c r="D107" s="12">
        <f>D108</f>
        <v>4886.6000000000004</v>
      </c>
      <c r="E107" s="12">
        <f t="shared" si="2"/>
        <v>99.712285999959207</v>
      </c>
    </row>
    <row r="108" spans="1:5" ht="63" x14ac:dyDescent="0.25">
      <c r="A108" s="2" t="s">
        <v>99</v>
      </c>
      <c r="B108" s="3" t="s">
        <v>47</v>
      </c>
      <c r="C108" s="12">
        <v>4900.7</v>
      </c>
      <c r="D108" s="12">
        <v>4886.6000000000004</v>
      </c>
      <c r="E108" s="12">
        <f t="shared" si="2"/>
        <v>99.712285999959207</v>
      </c>
    </row>
    <row r="109" spans="1:5" ht="63" x14ac:dyDescent="0.25">
      <c r="A109" s="2" t="s">
        <v>203</v>
      </c>
      <c r="B109" s="3" t="s">
        <v>206</v>
      </c>
      <c r="C109" s="12">
        <f>C110</f>
        <v>146515.5</v>
      </c>
      <c r="D109" s="12">
        <f>D110</f>
        <v>91597.232000000004</v>
      </c>
      <c r="E109" s="12">
        <f t="shared" si="2"/>
        <v>62.517093413324872</v>
      </c>
    </row>
    <row r="110" spans="1:5" ht="78.75" x14ac:dyDescent="0.25">
      <c r="A110" s="2" t="s">
        <v>204</v>
      </c>
      <c r="B110" s="3" t="s">
        <v>205</v>
      </c>
      <c r="C110" s="12">
        <v>146515.5</v>
      </c>
      <c r="D110" s="12">
        <v>91597.232000000004</v>
      </c>
      <c r="E110" s="12">
        <f t="shared" si="2"/>
        <v>62.517093413324872</v>
      </c>
    </row>
    <row r="111" spans="1:5" ht="31.5" x14ac:dyDescent="0.25">
      <c r="A111" s="2" t="s">
        <v>123</v>
      </c>
      <c r="B111" s="2" t="s">
        <v>124</v>
      </c>
      <c r="C111" s="16">
        <v>151599.6</v>
      </c>
      <c r="D111" s="16">
        <v>80093.025999999998</v>
      </c>
      <c r="E111" s="16">
        <f t="shared" si="2"/>
        <v>52.831950743933355</v>
      </c>
    </row>
    <row r="112" spans="1:5" s="7" customFormat="1" ht="15.75" x14ac:dyDescent="0.25">
      <c r="A112" s="1" t="s">
        <v>106</v>
      </c>
      <c r="B112" s="1" t="s">
        <v>20</v>
      </c>
      <c r="C112" s="14">
        <f>C113+C114+C116+C118+C120+C122+C124+C125+C128</f>
        <v>2941314.4</v>
      </c>
      <c r="D112" s="14">
        <f>D113+D114+D116+D118+D120+D122+D124+D125+D128</f>
        <v>1814556.0580000002</v>
      </c>
      <c r="E112" s="14">
        <f t="shared" si="2"/>
        <v>61.692012863364766</v>
      </c>
    </row>
    <row r="113" spans="1:5" s="7" customFormat="1" ht="63" x14ac:dyDescent="0.25">
      <c r="A113" s="2" t="s">
        <v>208</v>
      </c>
      <c r="B113" s="2" t="s">
        <v>207</v>
      </c>
      <c r="C113" s="26">
        <v>10200</v>
      </c>
      <c r="D113" s="26">
        <v>10200</v>
      </c>
      <c r="E113" s="12">
        <f t="shared" si="2"/>
        <v>100</v>
      </c>
    </row>
    <row r="114" spans="1:5" ht="63" x14ac:dyDescent="0.25">
      <c r="A114" s="3" t="s">
        <v>107</v>
      </c>
      <c r="B114" s="3" t="s">
        <v>109</v>
      </c>
      <c r="C114" s="12">
        <f>C115</f>
        <v>12042.6</v>
      </c>
      <c r="D114" s="12">
        <f>D115</f>
        <v>9369.018</v>
      </c>
      <c r="E114" s="12">
        <f t="shared" si="2"/>
        <v>77.798963678939757</v>
      </c>
    </row>
    <row r="115" spans="1:5" ht="78.75" x14ac:dyDescent="0.25">
      <c r="A115" s="3" t="s">
        <v>108</v>
      </c>
      <c r="B115" s="3" t="s">
        <v>110</v>
      </c>
      <c r="C115" s="12">
        <v>12042.6</v>
      </c>
      <c r="D115" s="12">
        <v>9369.018</v>
      </c>
      <c r="E115" s="12">
        <f t="shared" si="2"/>
        <v>77.798963678939757</v>
      </c>
    </row>
    <row r="116" spans="1:5" ht="63" x14ac:dyDescent="0.25">
      <c r="A116" s="3" t="s">
        <v>112</v>
      </c>
      <c r="B116" s="3" t="s">
        <v>111</v>
      </c>
      <c r="C116" s="12">
        <f>C117</f>
        <v>5362.7</v>
      </c>
      <c r="D116" s="12">
        <f>D117</f>
        <v>3710.8780000000002</v>
      </c>
      <c r="E116" s="12">
        <f t="shared" si="2"/>
        <v>69.197941335521293</v>
      </c>
    </row>
    <row r="117" spans="1:5" ht="63" x14ac:dyDescent="0.25">
      <c r="A117" s="3" t="s">
        <v>113</v>
      </c>
      <c r="B117" s="3" t="s">
        <v>114</v>
      </c>
      <c r="C117" s="12">
        <v>5362.7</v>
      </c>
      <c r="D117" s="12">
        <v>3710.8780000000002</v>
      </c>
      <c r="E117" s="12">
        <f t="shared" si="2"/>
        <v>69.197941335521293</v>
      </c>
    </row>
    <row r="118" spans="1:5" ht="110.25" x14ac:dyDescent="0.25">
      <c r="A118" s="3" t="s">
        <v>393</v>
      </c>
      <c r="B118" s="3" t="s">
        <v>395</v>
      </c>
      <c r="C118" s="12">
        <f>C119</f>
        <v>630928</v>
      </c>
      <c r="D118" s="12">
        <f>D119</f>
        <v>289999.98200000002</v>
      </c>
      <c r="E118" s="12">
        <f t="shared" si="2"/>
        <v>45.964037417898716</v>
      </c>
    </row>
    <row r="119" spans="1:5" ht="126" x14ac:dyDescent="0.25">
      <c r="A119" s="3" t="s">
        <v>394</v>
      </c>
      <c r="B119" s="3" t="s">
        <v>396</v>
      </c>
      <c r="C119" s="12">
        <v>630928</v>
      </c>
      <c r="D119" s="12">
        <v>289999.98200000002</v>
      </c>
      <c r="E119" s="12">
        <f t="shared" si="2"/>
        <v>45.964037417898716</v>
      </c>
    </row>
    <row r="120" spans="1:5" ht="47.25" x14ac:dyDescent="0.25">
      <c r="A120" s="3" t="s">
        <v>115</v>
      </c>
      <c r="B120" s="3" t="s">
        <v>117</v>
      </c>
      <c r="C120" s="12">
        <f>C121</f>
        <v>126070.9</v>
      </c>
      <c r="D120" s="12">
        <f>D121</f>
        <v>111358.75199999999</v>
      </c>
      <c r="E120" s="12">
        <f t="shared" si="2"/>
        <v>88.330258608449682</v>
      </c>
    </row>
    <row r="121" spans="1:5" ht="63" x14ac:dyDescent="0.25">
      <c r="A121" s="3" t="s">
        <v>116</v>
      </c>
      <c r="B121" s="3" t="s">
        <v>118</v>
      </c>
      <c r="C121" s="12">
        <v>126070.9</v>
      </c>
      <c r="D121" s="12">
        <v>111358.75199999999</v>
      </c>
      <c r="E121" s="12">
        <f t="shared" si="2"/>
        <v>88.330258608449682</v>
      </c>
    </row>
    <row r="122" spans="1:5" ht="47.25" x14ac:dyDescent="0.25">
      <c r="A122" s="3" t="s">
        <v>168</v>
      </c>
      <c r="B122" s="3" t="s">
        <v>169</v>
      </c>
      <c r="C122" s="12">
        <f>C123</f>
        <v>1743748.1</v>
      </c>
      <c r="D122" s="12">
        <f>D123</f>
        <v>1104654.4280000001</v>
      </c>
      <c r="E122" s="12">
        <f t="shared" si="2"/>
        <v>63.349426904035056</v>
      </c>
    </row>
    <row r="123" spans="1:5" ht="47.25" x14ac:dyDescent="0.25">
      <c r="A123" s="3" t="s">
        <v>154</v>
      </c>
      <c r="B123" s="3" t="s">
        <v>153</v>
      </c>
      <c r="C123" s="12">
        <v>1743748.1</v>
      </c>
      <c r="D123" s="12">
        <v>1104654.4280000001</v>
      </c>
      <c r="E123" s="12">
        <f t="shared" si="2"/>
        <v>63.349426904035056</v>
      </c>
    </row>
    <row r="124" spans="1:5" ht="63" x14ac:dyDescent="0.25">
      <c r="A124" s="3" t="s">
        <v>397</v>
      </c>
      <c r="B124" s="3" t="s">
        <v>398</v>
      </c>
      <c r="C124" s="12">
        <v>78939.8</v>
      </c>
      <c r="D124" s="12"/>
      <c r="E124" s="12"/>
    </row>
    <row r="125" spans="1:5" ht="47.25" x14ac:dyDescent="0.25">
      <c r="A125" s="3" t="s">
        <v>209</v>
      </c>
      <c r="B125" s="3" t="s">
        <v>211</v>
      </c>
      <c r="C125" s="12">
        <f>C126+C127</f>
        <v>104708.4</v>
      </c>
      <c r="D125" s="12">
        <f>D126+D127</f>
        <v>104708.4</v>
      </c>
      <c r="E125" s="12">
        <f t="shared" si="2"/>
        <v>100</v>
      </c>
    </row>
    <row r="126" spans="1:5" ht="63" x14ac:dyDescent="0.25">
      <c r="A126" s="3" t="s">
        <v>399</v>
      </c>
      <c r="B126" s="3" t="s">
        <v>210</v>
      </c>
      <c r="C126" s="12">
        <v>49701.5</v>
      </c>
      <c r="D126" s="12">
        <v>49701.5</v>
      </c>
      <c r="E126" s="12">
        <f t="shared" si="2"/>
        <v>100</v>
      </c>
    </row>
    <row r="127" spans="1:5" ht="63" x14ac:dyDescent="0.25">
      <c r="A127" s="3" t="s">
        <v>212</v>
      </c>
      <c r="B127" s="3" t="s">
        <v>210</v>
      </c>
      <c r="C127" s="12">
        <v>55006.9</v>
      </c>
      <c r="D127" s="12">
        <v>55006.9</v>
      </c>
      <c r="E127" s="12">
        <f t="shared" si="2"/>
        <v>100</v>
      </c>
    </row>
    <row r="128" spans="1:5" ht="47.25" x14ac:dyDescent="0.25">
      <c r="A128" s="3" t="s">
        <v>350</v>
      </c>
      <c r="B128" s="3" t="s">
        <v>353</v>
      </c>
      <c r="C128" s="12">
        <f>C129+C130</f>
        <v>229313.9</v>
      </c>
      <c r="D128" s="12">
        <f>D129+D130</f>
        <v>180554.6</v>
      </c>
      <c r="E128" s="12">
        <f t="shared" si="2"/>
        <v>78.736875523027607</v>
      </c>
    </row>
    <row r="129" spans="1:5" ht="63" x14ac:dyDescent="0.25">
      <c r="A129" s="3" t="s">
        <v>351</v>
      </c>
      <c r="B129" s="3" t="s">
        <v>354</v>
      </c>
      <c r="C129" s="12">
        <v>11060.4</v>
      </c>
      <c r="D129" s="12">
        <v>11060.4</v>
      </c>
      <c r="E129" s="12">
        <f t="shared" si="2"/>
        <v>100</v>
      </c>
    </row>
    <row r="130" spans="1:5" ht="63" x14ac:dyDescent="0.25">
      <c r="A130" s="3" t="s">
        <v>352</v>
      </c>
      <c r="B130" s="3" t="s">
        <v>354</v>
      </c>
      <c r="C130" s="12">
        <v>218253.5</v>
      </c>
      <c r="D130" s="12">
        <v>169494.2</v>
      </c>
      <c r="E130" s="12">
        <f t="shared" si="2"/>
        <v>77.659327341829581</v>
      </c>
    </row>
    <row r="131" spans="1:5" ht="47.25" x14ac:dyDescent="0.25">
      <c r="A131" s="6" t="s">
        <v>213</v>
      </c>
      <c r="B131" s="6" t="s">
        <v>214</v>
      </c>
      <c r="C131" s="14">
        <f>C132</f>
        <v>814450</v>
      </c>
      <c r="D131" s="14">
        <f>D132</f>
        <v>664821.89300000004</v>
      </c>
      <c r="E131" s="12">
        <f t="shared" si="2"/>
        <v>81.628325004604335</v>
      </c>
    </row>
    <row r="132" spans="1:5" ht="47.25" x14ac:dyDescent="0.25">
      <c r="A132" s="3" t="s">
        <v>215</v>
      </c>
      <c r="B132" s="3" t="s">
        <v>216</v>
      </c>
      <c r="C132" s="12">
        <f>C133</f>
        <v>814450</v>
      </c>
      <c r="D132" s="12">
        <f>D133</f>
        <v>664821.89300000004</v>
      </c>
      <c r="E132" s="12">
        <f t="shared" si="2"/>
        <v>81.628325004604335</v>
      </c>
    </row>
    <row r="133" spans="1:5" ht="141.75" x14ac:dyDescent="0.25">
      <c r="A133" s="3" t="s">
        <v>217</v>
      </c>
      <c r="B133" s="3" t="s">
        <v>323</v>
      </c>
      <c r="C133" s="12">
        <v>814450</v>
      </c>
      <c r="D133" s="12">
        <v>664821.89300000004</v>
      </c>
      <c r="E133" s="12">
        <f t="shared" si="2"/>
        <v>81.628325004604335</v>
      </c>
    </row>
    <row r="134" spans="1:5" ht="31.5" x14ac:dyDescent="0.25">
      <c r="A134" s="6" t="s">
        <v>21</v>
      </c>
      <c r="B134" s="6" t="s">
        <v>22</v>
      </c>
      <c r="C134" s="14">
        <f>C135</f>
        <v>5683.75</v>
      </c>
      <c r="D134" s="14">
        <f>D135</f>
        <v>5803.75</v>
      </c>
      <c r="E134" s="14">
        <f t="shared" si="2"/>
        <v>102.11128216406422</v>
      </c>
    </row>
    <row r="135" spans="1:5" ht="47.25" x14ac:dyDescent="0.25">
      <c r="A135" s="3" t="s">
        <v>23</v>
      </c>
      <c r="B135" s="3" t="s">
        <v>24</v>
      </c>
      <c r="C135" s="12">
        <f>C136+C137</f>
        <v>5683.75</v>
      </c>
      <c r="D135" s="12">
        <f>D136+D137</f>
        <v>5803.75</v>
      </c>
      <c r="E135" s="12">
        <f t="shared" si="2"/>
        <v>102.11128216406422</v>
      </c>
    </row>
    <row r="136" spans="1:5" ht="47.25" x14ac:dyDescent="0.25">
      <c r="A136" s="3" t="s">
        <v>355</v>
      </c>
      <c r="B136" s="3" t="s">
        <v>356</v>
      </c>
      <c r="C136" s="12">
        <v>5483.75</v>
      </c>
      <c r="D136" s="12">
        <v>5483.75</v>
      </c>
      <c r="E136" s="12">
        <f t="shared" si="2"/>
        <v>100</v>
      </c>
    </row>
    <row r="137" spans="1:5" ht="63" x14ac:dyDescent="0.25">
      <c r="A137" s="3" t="s">
        <v>218</v>
      </c>
      <c r="B137" s="3" t="s">
        <v>219</v>
      </c>
      <c r="C137" s="12">
        <v>200</v>
      </c>
      <c r="D137" s="12">
        <v>320</v>
      </c>
      <c r="E137" s="12">
        <f t="shared" si="2"/>
        <v>160</v>
      </c>
    </row>
    <row r="138" spans="1:5" s="7" customFormat="1" ht="15.75" x14ac:dyDescent="0.25">
      <c r="A138" s="6" t="s">
        <v>25</v>
      </c>
      <c r="B138" s="6" t="s">
        <v>26</v>
      </c>
      <c r="C138" s="14">
        <f t="shared" ref="C138:D139" si="3">C139</f>
        <v>4028.2</v>
      </c>
      <c r="D138" s="14">
        <f t="shared" si="3"/>
        <v>3395.4511299999999</v>
      </c>
      <c r="E138" s="14">
        <f t="shared" si="2"/>
        <v>84.292019512437321</v>
      </c>
    </row>
    <row r="139" spans="1:5" ht="31.5" x14ac:dyDescent="0.25">
      <c r="A139" s="3" t="s">
        <v>27</v>
      </c>
      <c r="B139" s="3" t="s">
        <v>28</v>
      </c>
      <c r="C139" s="12">
        <f t="shared" si="3"/>
        <v>4028.2</v>
      </c>
      <c r="D139" s="12">
        <f t="shared" si="3"/>
        <v>3395.4511299999999</v>
      </c>
      <c r="E139" s="12">
        <f t="shared" si="2"/>
        <v>84.292019512437321</v>
      </c>
    </row>
    <row r="140" spans="1:5" ht="31.5" x14ac:dyDescent="0.25">
      <c r="A140" s="3" t="s">
        <v>29</v>
      </c>
      <c r="B140" s="3" t="s">
        <v>28</v>
      </c>
      <c r="C140" s="12">
        <f>SUM(C141:C143)</f>
        <v>4028.2</v>
      </c>
      <c r="D140" s="12">
        <f>SUM(D141:D143)</f>
        <v>3395.4511299999999</v>
      </c>
      <c r="E140" s="12">
        <f t="shared" si="2"/>
        <v>84.292019512437321</v>
      </c>
    </row>
    <row r="141" spans="1:5" ht="31.5" x14ac:dyDescent="0.25">
      <c r="A141" s="3" t="s">
        <v>220</v>
      </c>
      <c r="B141" s="3" t="s">
        <v>30</v>
      </c>
      <c r="C141" s="12">
        <v>2050</v>
      </c>
      <c r="D141" s="12">
        <v>2050</v>
      </c>
      <c r="E141" s="12">
        <f t="shared" si="2"/>
        <v>100</v>
      </c>
    </row>
    <row r="142" spans="1:5" ht="31.5" x14ac:dyDescent="0.25">
      <c r="A142" s="3" t="s">
        <v>31</v>
      </c>
      <c r="B142" s="3" t="s">
        <v>30</v>
      </c>
      <c r="C142" s="12">
        <v>1978.2</v>
      </c>
      <c r="D142" s="12">
        <v>1253.62113</v>
      </c>
      <c r="E142" s="12">
        <f t="shared" si="2"/>
        <v>63.371809220503486</v>
      </c>
    </row>
    <row r="143" spans="1:5" ht="31.5" x14ac:dyDescent="0.25">
      <c r="A143" s="3" t="s">
        <v>400</v>
      </c>
      <c r="B143" s="3" t="s">
        <v>30</v>
      </c>
      <c r="C143" s="12"/>
      <c r="D143" s="12">
        <v>91.83</v>
      </c>
      <c r="E143" s="12"/>
    </row>
    <row r="144" spans="1:5" ht="126" x14ac:dyDescent="0.25">
      <c r="A144" s="1" t="s">
        <v>222</v>
      </c>
      <c r="B144" s="1" t="s">
        <v>221</v>
      </c>
      <c r="C144" s="13">
        <f>C145+C169</f>
        <v>136027.70000000001</v>
      </c>
      <c r="D144" s="13">
        <f>D145+D169</f>
        <v>134892.96106999999</v>
      </c>
      <c r="E144" s="13">
        <f t="shared" si="2"/>
        <v>99.165803045997237</v>
      </c>
    </row>
    <row r="145" spans="1:5" ht="94.5" x14ac:dyDescent="0.25">
      <c r="A145" s="3" t="s">
        <v>223</v>
      </c>
      <c r="B145" s="3" t="s">
        <v>225</v>
      </c>
      <c r="C145" s="12">
        <f>C146</f>
        <v>46948.800000000003</v>
      </c>
      <c r="D145" s="12">
        <f>D146</f>
        <v>50989.406479999998</v>
      </c>
      <c r="E145" s="12">
        <f t="shared" si="2"/>
        <v>108.60641055788432</v>
      </c>
    </row>
    <row r="146" spans="1:5" ht="94.5" x14ac:dyDescent="0.25">
      <c r="A146" s="3" t="s">
        <v>224</v>
      </c>
      <c r="B146" s="3" t="s">
        <v>226</v>
      </c>
      <c r="C146" s="12">
        <f>C147+C148+C149+C150+C151+C152+C153+C154+C155+C156+C157+C158+C159+C160+C168</f>
        <v>46948.800000000003</v>
      </c>
      <c r="D146" s="12">
        <f>D147+D148+D149+D150+D151+D152+D153+D154+D155+D156+D157+D158+D159+D160+D168</f>
        <v>50989.406479999998</v>
      </c>
      <c r="E146" s="12">
        <f t="shared" si="2"/>
        <v>108.60641055788432</v>
      </c>
    </row>
    <row r="147" spans="1:5" ht="110.25" x14ac:dyDescent="0.25">
      <c r="A147" s="3" t="s">
        <v>227</v>
      </c>
      <c r="B147" s="3" t="s">
        <v>324</v>
      </c>
      <c r="C147" s="12">
        <v>4582.2</v>
      </c>
      <c r="D147" s="12">
        <v>4582.2491600000003</v>
      </c>
      <c r="E147" s="12">
        <f t="shared" si="2"/>
        <v>100.00107284710403</v>
      </c>
    </row>
    <row r="148" spans="1:5" ht="110.25" x14ac:dyDescent="0.25">
      <c r="A148" s="3" t="s">
        <v>362</v>
      </c>
      <c r="B148" s="3" t="s">
        <v>324</v>
      </c>
      <c r="C148" s="12">
        <v>2.4</v>
      </c>
      <c r="D148" s="12">
        <v>14.7</v>
      </c>
      <c r="E148" s="12">
        <f t="shared" si="2"/>
        <v>612.5</v>
      </c>
    </row>
    <row r="149" spans="1:5" ht="94.5" x14ac:dyDescent="0.25">
      <c r="A149" s="3" t="s">
        <v>228</v>
      </c>
      <c r="B149" s="3" t="s">
        <v>325</v>
      </c>
      <c r="C149" s="12">
        <v>432</v>
      </c>
      <c r="D149" s="12">
        <v>432</v>
      </c>
      <c r="E149" s="12">
        <f t="shared" si="2"/>
        <v>100</v>
      </c>
    </row>
    <row r="150" spans="1:5" ht="94.5" x14ac:dyDescent="0.25">
      <c r="A150" s="3" t="s">
        <v>363</v>
      </c>
      <c r="B150" s="3" t="s">
        <v>377</v>
      </c>
      <c r="C150" s="12"/>
      <c r="D150" s="12">
        <v>185.60400000000001</v>
      </c>
      <c r="E150" s="12"/>
    </row>
    <row r="151" spans="1:5" ht="94.5" x14ac:dyDescent="0.25">
      <c r="A151" s="3" t="s">
        <v>229</v>
      </c>
      <c r="B151" s="3" t="s">
        <v>230</v>
      </c>
      <c r="C151" s="12">
        <v>51.5</v>
      </c>
      <c r="D151" s="12">
        <v>130.98310000000001</v>
      </c>
      <c r="E151" s="12">
        <f t="shared" si="2"/>
        <v>254.33611650485437</v>
      </c>
    </row>
    <row r="152" spans="1:5" ht="94.5" x14ac:dyDescent="0.25">
      <c r="A152" s="3" t="s">
        <v>401</v>
      </c>
      <c r="B152" s="3" t="s">
        <v>402</v>
      </c>
      <c r="C152" s="12"/>
      <c r="D152" s="12">
        <v>200</v>
      </c>
      <c r="E152" s="12"/>
    </row>
    <row r="153" spans="1:5" ht="126" x14ac:dyDescent="0.25">
      <c r="A153" s="3" t="s">
        <v>231</v>
      </c>
      <c r="B153" s="3" t="s">
        <v>232</v>
      </c>
      <c r="C153" s="12">
        <v>370.3</v>
      </c>
      <c r="D153" s="12">
        <v>370.30110000000002</v>
      </c>
      <c r="E153" s="12">
        <f t="shared" si="2"/>
        <v>100.00029705644073</v>
      </c>
    </row>
    <row r="154" spans="1:5" ht="94.5" x14ac:dyDescent="0.25">
      <c r="A154" s="3" t="s">
        <v>233</v>
      </c>
      <c r="B154" s="3" t="s">
        <v>234</v>
      </c>
      <c r="C154" s="12">
        <v>6352.8</v>
      </c>
      <c r="D154" s="12">
        <v>6535.5150000000003</v>
      </c>
      <c r="E154" s="12">
        <f t="shared" si="2"/>
        <v>102.87613335851908</v>
      </c>
    </row>
    <row r="155" spans="1:5" ht="94.5" x14ac:dyDescent="0.25">
      <c r="A155" s="3" t="s">
        <v>235</v>
      </c>
      <c r="B155" s="3" t="s">
        <v>332</v>
      </c>
      <c r="C155" s="12">
        <v>50.3</v>
      </c>
      <c r="D155" s="12">
        <v>56.389400000000002</v>
      </c>
      <c r="E155" s="12">
        <f t="shared" si="2"/>
        <v>112.1061630218688</v>
      </c>
    </row>
    <row r="156" spans="1:5" ht="110.25" x14ac:dyDescent="0.25">
      <c r="A156" s="3" t="s">
        <v>236</v>
      </c>
      <c r="B156" s="3" t="s">
        <v>237</v>
      </c>
      <c r="C156" s="12">
        <v>157.5</v>
      </c>
      <c r="D156" s="12">
        <v>157.50507999999999</v>
      </c>
      <c r="E156" s="12">
        <f t="shared" si="2"/>
        <v>100.0032253968254</v>
      </c>
    </row>
    <row r="157" spans="1:5" ht="78.75" x14ac:dyDescent="0.25">
      <c r="A157" s="3" t="s">
        <v>238</v>
      </c>
      <c r="B157" s="3" t="s">
        <v>239</v>
      </c>
      <c r="C157" s="12">
        <v>723.2</v>
      </c>
      <c r="D157" s="12">
        <v>723.23400000000004</v>
      </c>
      <c r="E157" s="12">
        <f t="shared" si="2"/>
        <v>100.00470132743362</v>
      </c>
    </row>
    <row r="158" spans="1:5" ht="94.5" x14ac:dyDescent="0.25">
      <c r="A158" s="3" t="s">
        <v>240</v>
      </c>
      <c r="B158" s="3" t="s">
        <v>241</v>
      </c>
      <c r="C158" s="12">
        <v>0.6</v>
      </c>
      <c r="D158" s="12">
        <v>0.61599999999999999</v>
      </c>
      <c r="E158" s="12">
        <f t="shared" si="2"/>
        <v>102.66666666666666</v>
      </c>
    </row>
    <row r="159" spans="1:5" ht="126" x14ac:dyDescent="0.25">
      <c r="A159" s="3" t="s">
        <v>242</v>
      </c>
      <c r="B159" s="3" t="s">
        <v>326</v>
      </c>
      <c r="C159" s="12">
        <v>0.7</v>
      </c>
      <c r="D159" s="12">
        <v>2.20051</v>
      </c>
      <c r="E159" s="12">
        <f t="shared" si="2"/>
        <v>314.35857142857145</v>
      </c>
    </row>
    <row r="160" spans="1:5" ht="78.75" x14ac:dyDescent="0.25">
      <c r="A160" s="3" t="s">
        <v>243</v>
      </c>
      <c r="B160" s="3" t="s">
        <v>244</v>
      </c>
      <c r="C160" s="12">
        <f>SUM(C161:C167)</f>
        <v>34185.9</v>
      </c>
      <c r="D160" s="12">
        <f>SUM(D161:D167)</f>
        <v>37558.735869999997</v>
      </c>
      <c r="E160" s="12">
        <f t="shared" si="2"/>
        <v>109.86616081483885</v>
      </c>
    </row>
    <row r="161" spans="1:5" ht="78.75" x14ac:dyDescent="0.25">
      <c r="A161" s="3" t="s">
        <v>245</v>
      </c>
      <c r="B161" s="3" t="s">
        <v>244</v>
      </c>
      <c r="C161" s="12">
        <v>71</v>
      </c>
      <c r="D161" s="12">
        <v>217.78335000000001</v>
      </c>
      <c r="E161" s="12">
        <f t="shared" si="2"/>
        <v>306.73711267605637</v>
      </c>
    </row>
    <row r="162" spans="1:5" ht="78.75" x14ac:dyDescent="0.25">
      <c r="A162" s="3" t="s">
        <v>246</v>
      </c>
      <c r="B162" s="3" t="s">
        <v>244</v>
      </c>
      <c r="C162" s="12">
        <v>1578.5</v>
      </c>
      <c r="D162" s="12">
        <v>2233.0692199999999</v>
      </c>
      <c r="E162" s="12">
        <f t="shared" si="2"/>
        <v>141.46779980994614</v>
      </c>
    </row>
    <row r="163" spans="1:5" ht="78.75" x14ac:dyDescent="0.25">
      <c r="A163" s="3" t="s">
        <v>247</v>
      </c>
      <c r="B163" s="3" t="s">
        <v>244</v>
      </c>
      <c r="C163" s="12">
        <v>27778.1</v>
      </c>
      <c r="D163" s="12">
        <v>27933.235240000002</v>
      </c>
      <c r="E163" s="12">
        <f t="shared" si="2"/>
        <v>100.55848038562753</v>
      </c>
    </row>
    <row r="164" spans="1:5" ht="78.75" x14ac:dyDescent="0.25">
      <c r="A164" s="3" t="s">
        <v>248</v>
      </c>
      <c r="B164" s="3" t="s">
        <v>244</v>
      </c>
      <c r="C164" s="12">
        <v>707</v>
      </c>
      <c r="D164" s="12">
        <v>744.29403000000002</v>
      </c>
      <c r="E164" s="12">
        <f t="shared" si="2"/>
        <v>105.27496888260255</v>
      </c>
    </row>
    <row r="165" spans="1:5" ht="78.75" x14ac:dyDescent="0.25">
      <c r="A165" s="3" t="s">
        <v>249</v>
      </c>
      <c r="B165" s="3" t="s">
        <v>244</v>
      </c>
      <c r="C165" s="12">
        <v>3576</v>
      </c>
      <c r="D165" s="12">
        <v>4665.9758599999996</v>
      </c>
      <c r="E165" s="12">
        <f t="shared" si="2"/>
        <v>130.48030928411632</v>
      </c>
    </row>
    <row r="166" spans="1:5" ht="78.75" x14ac:dyDescent="0.25">
      <c r="A166" s="3" t="s">
        <v>361</v>
      </c>
      <c r="B166" s="3" t="s">
        <v>244</v>
      </c>
      <c r="C166" s="12">
        <v>256</v>
      </c>
      <c r="D166" s="12">
        <v>589.06050000000005</v>
      </c>
      <c r="E166" s="12">
        <f t="shared" si="2"/>
        <v>230.10175781250001</v>
      </c>
    </row>
    <row r="167" spans="1:5" ht="78.75" x14ac:dyDescent="0.25">
      <c r="A167" s="3" t="s">
        <v>250</v>
      </c>
      <c r="B167" s="3" t="s">
        <v>244</v>
      </c>
      <c r="C167" s="12">
        <v>219.3</v>
      </c>
      <c r="D167" s="12">
        <v>1175.3176699999999</v>
      </c>
      <c r="E167" s="12">
        <f t="shared" si="2"/>
        <v>535.94056999544</v>
      </c>
    </row>
    <row r="168" spans="1:5" ht="94.5" x14ac:dyDescent="0.25">
      <c r="A168" s="3" t="s">
        <v>251</v>
      </c>
      <c r="B168" s="3" t="s">
        <v>252</v>
      </c>
      <c r="C168" s="12">
        <v>39.4</v>
      </c>
      <c r="D168" s="12">
        <v>39.373260000000002</v>
      </c>
      <c r="E168" s="12">
        <f t="shared" si="2"/>
        <v>99.932131979695441</v>
      </c>
    </row>
    <row r="169" spans="1:5" ht="47.25" x14ac:dyDescent="0.25">
      <c r="A169" s="3" t="s">
        <v>253</v>
      </c>
      <c r="B169" s="3" t="s">
        <v>255</v>
      </c>
      <c r="C169" s="12">
        <f>C170</f>
        <v>89078.9</v>
      </c>
      <c r="D169" s="12">
        <f>D170</f>
        <v>83903.554589999985</v>
      </c>
      <c r="E169" s="12">
        <f>D169/C169*100</f>
        <v>94.190155682209806</v>
      </c>
    </row>
    <row r="170" spans="1:5" ht="47.25" x14ac:dyDescent="0.25">
      <c r="A170" s="3" t="s">
        <v>254</v>
      </c>
      <c r="B170" s="3" t="s">
        <v>256</v>
      </c>
      <c r="C170" s="12">
        <f>C171+C178+C182</f>
        <v>89078.9</v>
      </c>
      <c r="D170" s="12">
        <f>D171+D178+D182</f>
        <v>83903.554589999985</v>
      </c>
      <c r="E170" s="12">
        <f t="shared" ref="E170:E197" si="4">D170/C170*100</f>
        <v>94.190155682209806</v>
      </c>
    </row>
    <row r="171" spans="1:5" ht="47.25" x14ac:dyDescent="0.25">
      <c r="A171" s="3" t="s">
        <v>257</v>
      </c>
      <c r="B171" s="3" t="s">
        <v>258</v>
      </c>
      <c r="C171" s="12">
        <f>SUM(C172:C177)</f>
        <v>66980.7</v>
      </c>
      <c r="D171" s="12">
        <f>SUM(D172:D177)</f>
        <v>67016.301429999992</v>
      </c>
      <c r="E171" s="12">
        <f t="shared" si="4"/>
        <v>100.05315177357059</v>
      </c>
    </row>
    <row r="172" spans="1:5" ht="47.25" x14ac:dyDescent="0.25">
      <c r="A172" s="3" t="s">
        <v>259</v>
      </c>
      <c r="B172" s="3" t="s">
        <v>258</v>
      </c>
      <c r="C172" s="12">
        <v>22.1</v>
      </c>
      <c r="D172" s="12">
        <v>33.716299999999997</v>
      </c>
      <c r="E172" s="12">
        <f t="shared" si="4"/>
        <v>152.56244343891402</v>
      </c>
    </row>
    <row r="173" spans="1:5" ht="47.25" x14ac:dyDescent="0.25">
      <c r="A173" s="3" t="s">
        <v>260</v>
      </c>
      <c r="B173" s="3" t="s">
        <v>258</v>
      </c>
      <c r="C173" s="12">
        <v>11668.1</v>
      </c>
      <c r="D173" s="12">
        <v>11691.959140000001</v>
      </c>
      <c r="E173" s="12">
        <f t="shared" si="4"/>
        <v>100.20448179223695</v>
      </c>
    </row>
    <row r="174" spans="1:5" ht="47.25" x14ac:dyDescent="0.25">
      <c r="A174" s="3" t="s">
        <v>261</v>
      </c>
      <c r="B174" s="3" t="s">
        <v>258</v>
      </c>
      <c r="C174" s="12">
        <v>146.4</v>
      </c>
      <c r="D174" s="12">
        <v>146.37889999999999</v>
      </c>
      <c r="E174" s="12">
        <f t="shared" si="4"/>
        <v>99.985587431693972</v>
      </c>
    </row>
    <row r="175" spans="1:5" ht="47.25" x14ac:dyDescent="0.25">
      <c r="A175" s="3" t="s">
        <v>262</v>
      </c>
      <c r="B175" s="3" t="s">
        <v>258</v>
      </c>
      <c r="C175" s="12">
        <v>55133.1</v>
      </c>
      <c r="D175" s="12">
        <v>55133.100890000002</v>
      </c>
      <c r="E175" s="12">
        <f t="shared" si="4"/>
        <v>100.00000161427526</v>
      </c>
    </row>
    <row r="176" spans="1:5" ht="47.25" x14ac:dyDescent="0.25">
      <c r="A176" s="3" t="s">
        <v>263</v>
      </c>
      <c r="B176" s="3" t="s">
        <v>258</v>
      </c>
      <c r="C176" s="12">
        <v>11</v>
      </c>
      <c r="D176" s="12">
        <v>11.116</v>
      </c>
      <c r="E176" s="12">
        <f t="shared" si="4"/>
        <v>101.05454545454545</v>
      </c>
    </row>
    <row r="177" spans="1:5" ht="47.25" x14ac:dyDescent="0.25">
      <c r="A177" s="3" t="s">
        <v>264</v>
      </c>
      <c r="B177" s="3" t="s">
        <v>258</v>
      </c>
      <c r="C177" s="12"/>
      <c r="D177" s="27">
        <v>3.0200000000000001E-2</v>
      </c>
      <c r="E177" s="12"/>
    </row>
    <row r="178" spans="1:5" ht="47.25" x14ac:dyDescent="0.25">
      <c r="A178" s="3" t="s">
        <v>265</v>
      </c>
      <c r="B178" s="3" t="s">
        <v>266</v>
      </c>
      <c r="C178" s="12">
        <f>SUM(C179:C181)</f>
        <v>5687</v>
      </c>
      <c r="D178" s="12">
        <f>SUM(D179:D181)</f>
        <v>1283.0683899999999</v>
      </c>
      <c r="E178" s="12">
        <f t="shared" si="4"/>
        <v>22.561427641990502</v>
      </c>
    </row>
    <row r="179" spans="1:5" ht="47.25" x14ac:dyDescent="0.25">
      <c r="A179" s="3" t="s">
        <v>267</v>
      </c>
      <c r="B179" s="3" t="s">
        <v>266</v>
      </c>
      <c r="C179" s="12">
        <v>1163.8</v>
      </c>
      <c r="D179" s="12">
        <v>1163.76088</v>
      </c>
      <c r="E179" s="12">
        <f t="shared" si="4"/>
        <v>99.996638597697213</v>
      </c>
    </row>
    <row r="180" spans="1:5" ht="47.25" x14ac:dyDescent="0.25">
      <c r="A180" s="3" t="s">
        <v>268</v>
      </c>
      <c r="B180" s="3" t="s">
        <v>266</v>
      </c>
      <c r="C180" s="12">
        <v>4498.8</v>
      </c>
      <c r="D180" s="12">
        <v>94.91104</v>
      </c>
      <c r="E180" s="12">
        <f t="shared" si="4"/>
        <v>2.1096968080376985</v>
      </c>
    </row>
    <row r="181" spans="1:5" ht="47.25" x14ac:dyDescent="0.25">
      <c r="A181" s="3" t="s">
        <v>269</v>
      </c>
      <c r="B181" s="3" t="s">
        <v>266</v>
      </c>
      <c r="C181" s="12">
        <v>24.4</v>
      </c>
      <c r="D181" s="12">
        <v>24.396470000000001</v>
      </c>
      <c r="E181" s="12">
        <f t="shared" si="4"/>
        <v>99.985532786885258</v>
      </c>
    </row>
    <row r="182" spans="1:5" ht="47.25" x14ac:dyDescent="0.25">
      <c r="A182" s="3" t="s">
        <v>270</v>
      </c>
      <c r="B182" s="3" t="s">
        <v>271</v>
      </c>
      <c r="C182" s="12">
        <f>SUM(C183:C187)</f>
        <v>16411.2</v>
      </c>
      <c r="D182" s="12">
        <f>SUM(D183:D187)</f>
        <v>15604.18477</v>
      </c>
      <c r="E182" s="12">
        <f t="shared" si="4"/>
        <v>95.082533696499951</v>
      </c>
    </row>
    <row r="183" spans="1:5" ht="47.25" x14ac:dyDescent="0.25">
      <c r="A183" s="3" t="s">
        <v>272</v>
      </c>
      <c r="B183" s="3" t="s">
        <v>271</v>
      </c>
      <c r="C183" s="12"/>
      <c r="D183" s="12">
        <v>0.35054999999999997</v>
      </c>
      <c r="E183" s="12"/>
    </row>
    <row r="184" spans="1:5" ht="47.25" x14ac:dyDescent="0.25">
      <c r="A184" s="3" t="s">
        <v>273</v>
      </c>
      <c r="B184" s="3" t="s">
        <v>271</v>
      </c>
      <c r="C184" s="12">
        <v>6562.7</v>
      </c>
      <c r="D184" s="12">
        <v>5755.3495999999996</v>
      </c>
      <c r="E184" s="12">
        <f t="shared" si="4"/>
        <v>87.697892635653005</v>
      </c>
    </row>
    <row r="185" spans="1:5" ht="47.25" x14ac:dyDescent="0.25">
      <c r="A185" s="3" t="s">
        <v>274</v>
      </c>
      <c r="B185" s="3" t="s">
        <v>271</v>
      </c>
      <c r="C185" s="12">
        <v>2.4</v>
      </c>
      <c r="D185" s="12">
        <v>2.32612</v>
      </c>
      <c r="E185" s="12">
        <f t="shared" si="4"/>
        <v>96.921666666666667</v>
      </c>
    </row>
    <row r="186" spans="1:5" ht="47.25" x14ac:dyDescent="0.25">
      <c r="A186" s="3" t="s">
        <v>275</v>
      </c>
      <c r="B186" s="3" t="s">
        <v>271</v>
      </c>
      <c r="C186" s="12">
        <v>9.6</v>
      </c>
      <c r="D186" s="12">
        <v>9.5864999999999991</v>
      </c>
      <c r="E186" s="12">
        <f t="shared" si="4"/>
        <v>99.859375</v>
      </c>
    </row>
    <row r="187" spans="1:5" ht="47.25" x14ac:dyDescent="0.25">
      <c r="A187" s="3" t="s">
        <v>276</v>
      </c>
      <c r="B187" s="3" t="s">
        <v>271</v>
      </c>
      <c r="C187" s="12">
        <v>9836.5</v>
      </c>
      <c r="D187" s="12">
        <v>9836.5720000000001</v>
      </c>
      <c r="E187" s="12">
        <f t="shared" si="4"/>
        <v>100.00073196767143</v>
      </c>
    </row>
    <row r="188" spans="1:5" ht="63" x14ac:dyDescent="0.25">
      <c r="A188" s="1" t="s">
        <v>277</v>
      </c>
      <c r="B188" s="1" t="s">
        <v>279</v>
      </c>
      <c r="C188" s="13">
        <f>C189</f>
        <v>-88914.700000000012</v>
      </c>
      <c r="D188" s="13">
        <f>D189</f>
        <v>-94459.382589999979</v>
      </c>
      <c r="E188" s="12">
        <f t="shared" si="4"/>
        <v>106.2359571476932</v>
      </c>
    </row>
    <row r="189" spans="1:5" ht="63" x14ac:dyDescent="0.25">
      <c r="A189" s="3" t="s">
        <v>278</v>
      </c>
      <c r="B189" s="3" t="s">
        <v>280</v>
      </c>
      <c r="C189" s="12">
        <f>SUM(C190:C220)-C191-C192</f>
        <v>-88914.700000000012</v>
      </c>
      <c r="D189" s="12">
        <f>SUM(D190:D220)-D191-D192</f>
        <v>-94459.382589999979</v>
      </c>
      <c r="E189" s="12">
        <f t="shared" si="4"/>
        <v>106.2359571476932</v>
      </c>
    </row>
    <row r="190" spans="1:5" ht="78.75" x14ac:dyDescent="0.25">
      <c r="A190" s="3" t="s">
        <v>281</v>
      </c>
      <c r="B190" s="3" t="s">
        <v>327</v>
      </c>
      <c r="C190" s="12">
        <f>C191+C192</f>
        <v>-3473.1000000000004</v>
      </c>
      <c r="D190" s="12">
        <f>D191+D192</f>
        <v>-3487.7703599999995</v>
      </c>
      <c r="E190" s="12">
        <f t="shared" si="4"/>
        <v>100.4223995853848</v>
      </c>
    </row>
    <row r="191" spans="1:5" ht="78.75" x14ac:dyDescent="0.25">
      <c r="A191" s="3" t="s">
        <v>282</v>
      </c>
      <c r="B191" s="3" t="s">
        <v>328</v>
      </c>
      <c r="C191" s="12">
        <v>-2588.9</v>
      </c>
      <c r="D191" s="12">
        <v>-2588.8640999999998</v>
      </c>
      <c r="E191" s="12">
        <f t="shared" si="4"/>
        <v>99.998613310672482</v>
      </c>
    </row>
    <row r="192" spans="1:5" ht="78.75" x14ac:dyDescent="0.25">
      <c r="A192" s="3" t="s">
        <v>283</v>
      </c>
      <c r="B192" s="3" t="s">
        <v>329</v>
      </c>
      <c r="C192" s="12">
        <v>-884.2</v>
      </c>
      <c r="D192" s="12">
        <v>-898.90625999999997</v>
      </c>
      <c r="E192" s="12">
        <f t="shared" si="4"/>
        <v>101.66322777652115</v>
      </c>
    </row>
    <row r="193" spans="1:5" ht="78.75" x14ac:dyDescent="0.25">
      <c r="A193" s="3" t="s">
        <v>376</v>
      </c>
      <c r="B193" s="3" t="s">
        <v>378</v>
      </c>
      <c r="C193" s="12">
        <v>-201.5</v>
      </c>
      <c r="D193" s="12">
        <v>-201.48480000000001</v>
      </c>
      <c r="E193" s="12">
        <f t="shared" si="4"/>
        <v>99.992456575682382</v>
      </c>
    </row>
    <row r="194" spans="1:5" ht="63" x14ac:dyDescent="0.25">
      <c r="A194" s="3" t="s">
        <v>366</v>
      </c>
      <c r="B194" s="3" t="s">
        <v>379</v>
      </c>
      <c r="C194" s="12">
        <v>-27</v>
      </c>
      <c r="D194" s="12">
        <v>-137.98886999999999</v>
      </c>
      <c r="E194" s="12">
        <f t="shared" si="4"/>
        <v>511.0698888888889</v>
      </c>
    </row>
    <row r="195" spans="1:5" ht="94.5" x14ac:dyDescent="0.25">
      <c r="A195" s="3" t="s">
        <v>370</v>
      </c>
      <c r="B195" s="3" t="s">
        <v>371</v>
      </c>
      <c r="C195" s="12">
        <v>-6618.8</v>
      </c>
      <c r="D195" s="12">
        <v>-6618.8406000000004</v>
      </c>
      <c r="E195" s="12">
        <f t="shared" si="4"/>
        <v>100.00061340424247</v>
      </c>
    </row>
    <row r="196" spans="1:5" ht="110.25" x14ac:dyDescent="0.25">
      <c r="A196" s="3" t="s">
        <v>372</v>
      </c>
      <c r="B196" s="3" t="s">
        <v>373</v>
      </c>
      <c r="C196" s="12">
        <v>-10427.6</v>
      </c>
      <c r="D196" s="12">
        <v>-10427.588</v>
      </c>
      <c r="E196" s="12">
        <f t="shared" si="4"/>
        <v>99.999884920787139</v>
      </c>
    </row>
    <row r="197" spans="1:5" ht="78.75" x14ac:dyDescent="0.25">
      <c r="A197" s="3" t="s">
        <v>284</v>
      </c>
      <c r="B197" s="3" t="s">
        <v>285</v>
      </c>
      <c r="C197" s="12">
        <v>-42.3</v>
      </c>
      <c r="D197" s="12">
        <v>-494.88986999999997</v>
      </c>
      <c r="E197" s="12">
        <f t="shared" si="4"/>
        <v>1169.9524113475177</v>
      </c>
    </row>
    <row r="198" spans="1:5" ht="78.75" x14ac:dyDescent="0.25">
      <c r="A198" s="3" t="s">
        <v>403</v>
      </c>
      <c r="B198" s="3" t="s">
        <v>404</v>
      </c>
      <c r="C198" s="12"/>
      <c r="D198" s="12">
        <v>-70.537970000000001</v>
      </c>
      <c r="E198" s="12"/>
    </row>
    <row r="199" spans="1:5" ht="78.75" x14ac:dyDescent="0.25">
      <c r="A199" s="3" t="s">
        <v>406</v>
      </c>
      <c r="B199" s="3" t="s">
        <v>405</v>
      </c>
      <c r="C199" s="12"/>
      <c r="D199" s="12">
        <v>-200</v>
      </c>
      <c r="E199" s="12"/>
    </row>
    <row r="200" spans="1:5" ht="78.75" x14ac:dyDescent="0.25">
      <c r="A200" s="3" t="s">
        <v>364</v>
      </c>
      <c r="B200" s="3" t="s">
        <v>365</v>
      </c>
      <c r="C200" s="12"/>
      <c r="D200" s="12">
        <v>-2306.1799999999998</v>
      </c>
      <c r="E200" s="12"/>
    </row>
    <row r="201" spans="1:5" ht="94.5" x14ac:dyDescent="0.25">
      <c r="A201" s="3" t="s">
        <v>374</v>
      </c>
      <c r="B201" s="3" t="s">
        <v>375</v>
      </c>
      <c r="C201" s="12">
        <v>-2100.1</v>
      </c>
      <c r="D201" s="12">
        <v>-2100.058</v>
      </c>
      <c r="E201" s="12">
        <f t="shared" ref="E201:E225" si="5">D201/C201*100</f>
        <v>99.998000095233564</v>
      </c>
    </row>
    <row r="202" spans="1:5" ht="78.75" x14ac:dyDescent="0.25">
      <c r="A202" s="3" t="s">
        <v>367</v>
      </c>
      <c r="B202" s="3" t="s">
        <v>368</v>
      </c>
      <c r="C202" s="12">
        <v>-0.2</v>
      </c>
      <c r="D202" s="12">
        <v>-3.1694900000000001</v>
      </c>
      <c r="E202" s="12">
        <f t="shared" si="5"/>
        <v>1584.7450000000001</v>
      </c>
    </row>
    <row r="203" spans="1:5" ht="110.25" x14ac:dyDescent="0.25">
      <c r="A203" s="3" t="s">
        <v>286</v>
      </c>
      <c r="B203" s="3" t="s">
        <v>287</v>
      </c>
      <c r="C203" s="12">
        <v>-351.8</v>
      </c>
      <c r="D203" s="12">
        <v>-351.78604000000001</v>
      </c>
      <c r="E203" s="12">
        <f t="shared" si="5"/>
        <v>99.996031836270603</v>
      </c>
    </row>
    <row r="204" spans="1:5" ht="63" x14ac:dyDescent="0.25">
      <c r="A204" s="3" t="s">
        <v>288</v>
      </c>
      <c r="B204" s="3" t="s">
        <v>289</v>
      </c>
      <c r="C204" s="12">
        <v>-8853</v>
      </c>
      <c r="D204" s="12">
        <v>-8852.97055</v>
      </c>
      <c r="E204" s="12">
        <f t="shared" si="5"/>
        <v>99.999667344403036</v>
      </c>
    </row>
    <row r="205" spans="1:5" ht="63" x14ac:dyDescent="0.25">
      <c r="A205" s="3" t="s">
        <v>290</v>
      </c>
      <c r="B205" s="3" t="s">
        <v>291</v>
      </c>
      <c r="C205" s="12"/>
      <c r="D205" s="28">
        <f>-2.21/1000</f>
        <v>-2.2100000000000002E-3</v>
      </c>
      <c r="E205" s="12"/>
    </row>
    <row r="206" spans="1:5" ht="94.5" x14ac:dyDescent="0.25">
      <c r="A206" s="3" t="s">
        <v>292</v>
      </c>
      <c r="B206" s="3" t="s">
        <v>293</v>
      </c>
      <c r="C206" s="12">
        <v>-48759.3</v>
      </c>
      <c r="D206" s="12">
        <v>-48759.294589999998</v>
      </c>
      <c r="E206" s="12">
        <f t="shared" si="5"/>
        <v>99.999988904680734</v>
      </c>
    </row>
    <row r="207" spans="1:5" ht="78.75" x14ac:dyDescent="0.25">
      <c r="A207" s="3" t="s">
        <v>294</v>
      </c>
      <c r="B207" s="3" t="s">
        <v>295</v>
      </c>
      <c r="C207" s="12">
        <v>-6206.1</v>
      </c>
      <c r="D207" s="12">
        <v>-6208.7383900000004</v>
      </c>
      <c r="E207" s="12">
        <f t="shared" si="5"/>
        <v>100.04251285026022</v>
      </c>
    </row>
    <row r="208" spans="1:5" ht="63" x14ac:dyDescent="0.25">
      <c r="A208" s="3" t="s">
        <v>296</v>
      </c>
      <c r="B208" s="3" t="s">
        <v>333</v>
      </c>
      <c r="C208" s="12">
        <v>-50.3</v>
      </c>
      <c r="D208" s="12">
        <v>-54.063969999999998</v>
      </c>
      <c r="E208" s="12">
        <f t="shared" si="5"/>
        <v>107.48304174950299</v>
      </c>
    </row>
    <row r="209" spans="1:5" ht="94.5" x14ac:dyDescent="0.25">
      <c r="A209" s="3" t="s">
        <v>297</v>
      </c>
      <c r="B209" s="3" t="s">
        <v>298</v>
      </c>
      <c r="C209" s="12">
        <v>-157.5</v>
      </c>
      <c r="D209" s="12">
        <v>-157.50507999999999</v>
      </c>
      <c r="E209" s="12">
        <f t="shared" si="5"/>
        <v>100.0032253968254</v>
      </c>
    </row>
    <row r="210" spans="1:5" ht="126" x14ac:dyDescent="0.25">
      <c r="A210" s="3" t="s">
        <v>369</v>
      </c>
      <c r="B210" s="3" t="s">
        <v>380</v>
      </c>
      <c r="C210" s="12"/>
      <c r="D210" s="12">
        <v>-2.2360000000000002</v>
      </c>
      <c r="E210" s="12"/>
    </row>
    <row r="211" spans="1:5" ht="94.5" x14ac:dyDescent="0.25">
      <c r="A211" s="3" t="s">
        <v>299</v>
      </c>
      <c r="B211" s="3" t="s">
        <v>300</v>
      </c>
      <c r="C211" s="12">
        <v>-11.2</v>
      </c>
      <c r="D211" s="12">
        <v>-11.17672</v>
      </c>
      <c r="E211" s="12">
        <f t="shared" si="5"/>
        <v>99.792142857142863</v>
      </c>
    </row>
    <row r="212" spans="1:5" ht="63" x14ac:dyDescent="0.25">
      <c r="A212" s="3" t="s">
        <v>301</v>
      </c>
      <c r="B212" s="3" t="s">
        <v>302</v>
      </c>
      <c r="C212" s="12">
        <v>-81.7</v>
      </c>
      <c r="D212" s="12">
        <v>-91.986050000000006</v>
      </c>
      <c r="E212" s="12">
        <f t="shared" si="5"/>
        <v>112.59002447980417</v>
      </c>
    </row>
    <row r="213" spans="1:5" ht="173.25" x14ac:dyDescent="0.25">
      <c r="A213" s="3" t="s">
        <v>303</v>
      </c>
      <c r="B213" s="3" t="s">
        <v>330</v>
      </c>
      <c r="C213" s="12">
        <v>-32.200000000000003</v>
      </c>
      <c r="D213" s="12">
        <v>-150.52368999999999</v>
      </c>
      <c r="E213" s="12">
        <f t="shared" si="5"/>
        <v>467.46487577639743</v>
      </c>
    </row>
    <row r="214" spans="1:5" ht="63" x14ac:dyDescent="0.25">
      <c r="A214" s="3" t="s">
        <v>304</v>
      </c>
      <c r="B214" s="3" t="s">
        <v>305</v>
      </c>
      <c r="C214" s="12">
        <v>-723.2</v>
      </c>
      <c r="D214" s="12">
        <v>-723.23400000000004</v>
      </c>
      <c r="E214" s="12">
        <f t="shared" si="5"/>
        <v>100.00470132743362</v>
      </c>
    </row>
    <row r="215" spans="1:5" ht="47.25" x14ac:dyDescent="0.25">
      <c r="A215" s="3" t="s">
        <v>306</v>
      </c>
      <c r="B215" s="3" t="s">
        <v>307</v>
      </c>
      <c r="C215" s="12">
        <v>-94.5</v>
      </c>
      <c r="D215" s="12">
        <v>-113.45889</v>
      </c>
      <c r="E215" s="12">
        <f t="shared" si="5"/>
        <v>120.06231746031746</v>
      </c>
    </row>
    <row r="216" spans="1:5" ht="78.75" x14ac:dyDescent="0.25">
      <c r="A216" s="3" t="s">
        <v>308</v>
      </c>
      <c r="B216" s="3" t="s">
        <v>309</v>
      </c>
      <c r="C216" s="12">
        <v>-6.3</v>
      </c>
      <c r="D216" s="12">
        <v>-6.3355699999999997</v>
      </c>
      <c r="E216" s="12">
        <f t="shared" si="5"/>
        <v>100.56460317460316</v>
      </c>
    </row>
    <row r="217" spans="1:5" ht="78.75" x14ac:dyDescent="0.25">
      <c r="A217" s="3" t="s">
        <v>310</v>
      </c>
      <c r="B217" s="3" t="s">
        <v>311</v>
      </c>
      <c r="C217" s="12">
        <v>-10.4</v>
      </c>
      <c r="D217" s="12">
        <v>-10.45013</v>
      </c>
      <c r="E217" s="12">
        <f t="shared" si="5"/>
        <v>100.48201923076923</v>
      </c>
    </row>
    <row r="218" spans="1:5" ht="204.75" x14ac:dyDescent="0.25">
      <c r="A218" s="3" t="s">
        <v>312</v>
      </c>
      <c r="B218" s="3" t="s">
        <v>331</v>
      </c>
      <c r="C218" s="12">
        <v>-18.8</v>
      </c>
      <c r="D218" s="12">
        <v>-18.787289999999999</v>
      </c>
      <c r="E218" s="12">
        <f t="shared" si="5"/>
        <v>99.932393617021262</v>
      </c>
    </row>
    <row r="219" spans="1:5" ht="94.5" x14ac:dyDescent="0.25">
      <c r="A219" s="3" t="s">
        <v>408</v>
      </c>
      <c r="B219" s="3" t="s">
        <v>407</v>
      </c>
      <c r="C219" s="12"/>
      <c r="D219" s="12">
        <v>-0.23430000000000001</v>
      </c>
      <c r="E219" s="12"/>
    </row>
    <row r="220" spans="1:5" ht="63" x14ac:dyDescent="0.25">
      <c r="A220" s="3" t="s">
        <v>313</v>
      </c>
      <c r="B220" s="3" t="s">
        <v>314</v>
      </c>
      <c r="C220" s="12">
        <f>SUM(C221:C225)</f>
        <v>-667.8</v>
      </c>
      <c r="D220" s="12">
        <f>SUM(D221:D225)</f>
        <v>-2898.0911600000004</v>
      </c>
      <c r="E220" s="12">
        <f t="shared" si="5"/>
        <v>433.97591494459425</v>
      </c>
    </row>
    <row r="221" spans="1:5" ht="63" x14ac:dyDescent="0.25">
      <c r="A221" s="3" t="s">
        <v>315</v>
      </c>
      <c r="B221" s="3" t="s">
        <v>314</v>
      </c>
      <c r="C221" s="12">
        <v>-229.2</v>
      </c>
      <c r="D221" s="12">
        <v>-343.63812000000001</v>
      </c>
      <c r="E221" s="12">
        <f t="shared" si="5"/>
        <v>149.9293717277487</v>
      </c>
    </row>
    <row r="222" spans="1:5" ht="63" x14ac:dyDescent="0.25">
      <c r="A222" s="3" t="s">
        <v>316</v>
      </c>
      <c r="B222" s="3" t="s">
        <v>314</v>
      </c>
      <c r="C222" s="12">
        <v>-61.5</v>
      </c>
      <c r="D222" s="12">
        <v>-1494.99667</v>
      </c>
      <c r="E222" s="12">
        <f t="shared" si="5"/>
        <v>2430.8888943089432</v>
      </c>
    </row>
    <row r="223" spans="1:5" ht="63" x14ac:dyDescent="0.25">
      <c r="A223" s="3" t="s">
        <v>317</v>
      </c>
      <c r="B223" s="3" t="s">
        <v>314</v>
      </c>
      <c r="C223" s="12">
        <v>-154.69999999999999</v>
      </c>
      <c r="D223" s="12">
        <v>-154.68620999999999</v>
      </c>
      <c r="E223" s="12">
        <f t="shared" si="5"/>
        <v>99.991085972850684</v>
      </c>
    </row>
    <row r="224" spans="1:5" ht="63" x14ac:dyDescent="0.25">
      <c r="A224" s="3" t="s">
        <v>318</v>
      </c>
      <c r="B224" s="3" t="s">
        <v>314</v>
      </c>
      <c r="C224" s="12">
        <v>-1.6</v>
      </c>
      <c r="D224" s="12">
        <v>-504.36734999999999</v>
      </c>
      <c r="E224" s="12">
        <f t="shared" si="5"/>
        <v>31522.959374999999</v>
      </c>
    </row>
    <row r="225" spans="1:5" ht="63" x14ac:dyDescent="0.25">
      <c r="A225" s="3" t="s">
        <v>319</v>
      </c>
      <c r="B225" s="3" t="s">
        <v>314</v>
      </c>
      <c r="C225" s="12">
        <v>-220.8</v>
      </c>
      <c r="D225" s="12">
        <v>-400.40280999999999</v>
      </c>
      <c r="E225" s="12">
        <f t="shared" si="5"/>
        <v>181.34185235507246</v>
      </c>
    </row>
    <row r="226" spans="1:5" ht="15.75" x14ac:dyDescent="0.25">
      <c r="A226" s="8"/>
      <c r="B226" s="6" t="s">
        <v>32</v>
      </c>
      <c r="C226" s="35">
        <f>C10+C11</f>
        <v>50893700.049999997</v>
      </c>
      <c r="D226" s="35">
        <f>D10+D11</f>
        <v>36924073.660939999</v>
      </c>
      <c r="E226" s="13">
        <f t="shared" si="2"/>
        <v>72.551364166221589</v>
      </c>
    </row>
    <row r="227" spans="1:5" ht="15.75" x14ac:dyDescent="0.25">
      <c r="A227" s="31"/>
      <c r="B227" s="32"/>
      <c r="C227" s="33"/>
      <c r="D227" s="33"/>
      <c r="E227" s="33"/>
    </row>
    <row r="229" spans="1:5" x14ac:dyDescent="0.25">
      <c r="A229" s="40" t="s">
        <v>33</v>
      </c>
      <c r="B229" s="40"/>
      <c r="C229" s="40"/>
      <c r="D229" s="40"/>
      <c r="E229" s="40"/>
    </row>
    <row r="234" spans="1:5" x14ac:dyDescent="0.25">
      <c r="A234" s="9"/>
    </row>
  </sheetData>
  <sheetProtection password="CC31" sheet="1" objects="1" scenarios="1" selectLockedCells="1" selectUnlockedCells="1"/>
  <mergeCells count="4">
    <mergeCell ref="D1:E1"/>
    <mergeCell ref="A6:E6"/>
    <mergeCell ref="A7:E7"/>
    <mergeCell ref="A229:E229"/>
  </mergeCells>
  <pageMargins left="0.74803149606299213" right="0.15748031496062992" top="0.82677165354330717" bottom="0.43307086614173229" header="0.31496062992125984" footer="0.15748031496062992"/>
  <pageSetup paperSize="9" scale="80" orientation="portrait" r:id="rId1"/>
  <headerFooter>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Закон</vt:lpstr>
      <vt:lpstr>Закон!Заголовки_для_печати</vt:lpstr>
      <vt:lpstr>Закон!Область_печати</vt:lpstr>
    </vt:vector>
  </TitlesOfParts>
  <Company>Департамент финансов Кировской области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patrusheva</cp:lastModifiedBy>
  <cp:lastPrinted>2018-10-19T13:42:22Z</cp:lastPrinted>
  <dcterms:created xsi:type="dcterms:W3CDTF">2013-09-17T09:23:46Z</dcterms:created>
  <dcterms:modified xsi:type="dcterms:W3CDTF">2018-10-19T13:43:56Z</dcterms:modified>
</cp:coreProperties>
</file>